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D:\Transparencia web\Mayo\"/>
    </mc:Choice>
  </mc:AlternateContent>
  <bookViews>
    <workbookView xWindow="7776" yWindow="3048" windowWidth="10260" windowHeight="7872"/>
  </bookViews>
  <sheets>
    <sheet name="MAYO" sheetId="5" r:id="rId1"/>
  </sheets>
  <definedNames>
    <definedName name="_xlnm._FilterDatabase" localSheetId="0" hidden="1">MAYO!$A$6:$BK$105</definedName>
    <definedName name="_xlnm.Print_Titles" localSheetId="0">MAYO!$5:$6</definedName>
  </definedNames>
  <calcPr calcId="152511"/>
</workbook>
</file>

<file path=xl/calcChain.xml><?xml version="1.0" encoding="utf-8"?>
<calcChain xmlns="http://schemas.openxmlformats.org/spreadsheetml/2006/main">
  <c r="H9" i="5" l="1"/>
  <c r="N9" i="5"/>
  <c r="L9" i="5" l="1"/>
  <c r="C9" i="5"/>
  <c r="D9" i="5"/>
  <c r="E9" i="5"/>
  <c r="O43" i="5"/>
  <c r="M43" i="5"/>
  <c r="J43" i="5"/>
  <c r="K43" i="5" s="1"/>
  <c r="I43" i="5"/>
  <c r="F43" i="5"/>
  <c r="G43" i="5" s="1"/>
  <c r="I24" i="5" l="1"/>
  <c r="L96" i="5" l="1"/>
  <c r="O104" i="5"/>
  <c r="O105" i="5"/>
  <c r="O106" i="5"/>
  <c r="J106" i="5"/>
  <c r="I106" i="5"/>
  <c r="F106" i="5"/>
  <c r="G106" i="5" s="1"/>
  <c r="I99" i="5" l="1"/>
  <c r="I100" i="5"/>
  <c r="M99" i="5"/>
  <c r="M100" i="5"/>
  <c r="O91" i="5"/>
  <c r="O90" i="5"/>
  <c r="O89" i="5"/>
  <c r="M89" i="5"/>
  <c r="J89" i="5"/>
  <c r="K89" i="5" s="1"/>
  <c r="I89" i="5"/>
  <c r="F89" i="5"/>
  <c r="G89" i="5" s="1"/>
  <c r="M80" i="5"/>
  <c r="I75" i="5"/>
  <c r="J74" i="5"/>
  <c r="M74" i="5"/>
  <c r="O72" i="5"/>
  <c r="M72" i="5"/>
  <c r="I72" i="5"/>
  <c r="O71" i="5"/>
  <c r="M71" i="5"/>
  <c r="I71" i="5"/>
  <c r="J58" i="5"/>
  <c r="J60" i="5"/>
  <c r="J63" i="5"/>
  <c r="J64" i="5"/>
  <c r="K64" i="5" s="1"/>
  <c r="J65" i="5"/>
  <c r="J66" i="5"/>
  <c r="J68" i="5"/>
  <c r="K68" i="5" s="1"/>
  <c r="J69" i="5"/>
  <c r="K69" i="5" s="1"/>
  <c r="J70" i="5"/>
  <c r="K70" i="5" s="1"/>
  <c r="J71" i="5"/>
  <c r="K71" i="5" s="1"/>
  <c r="J72" i="5"/>
  <c r="K72" i="5" s="1"/>
  <c r="O64" i="5"/>
  <c r="M64" i="5"/>
  <c r="I64" i="5"/>
  <c r="M57"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10" i="5"/>
  <c r="O11" i="5"/>
  <c r="O12" i="5"/>
  <c r="O13"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I11" i="5"/>
  <c r="I12" i="5"/>
  <c r="I13" i="5"/>
  <c r="I14" i="5"/>
  <c r="I15" i="5"/>
  <c r="I16" i="5"/>
  <c r="I17" i="5"/>
  <c r="I18" i="5"/>
  <c r="I19" i="5"/>
  <c r="I20" i="5"/>
  <c r="I21" i="5"/>
  <c r="I22" i="5"/>
  <c r="I23" i="5"/>
  <c r="I25" i="5"/>
  <c r="I26" i="5"/>
  <c r="I27" i="5"/>
  <c r="I28" i="5"/>
  <c r="I29" i="5"/>
  <c r="I30" i="5"/>
  <c r="I31" i="5"/>
  <c r="I32" i="5"/>
  <c r="I33" i="5"/>
  <c r="I34" i="5"/>
  <c r="I35" i="5"/>
  <c r="I36" i="5"/>
  <c r="I37" i="5"/>
  <c r="I38" i="5"/>
  <c r="I39" i="5"/>
  <c r="I40" i="5"/>
  <c r="I41" i="5"/>
  <c r="I42" i="5"/>
  <c r="J27" i="5"/>
  <c r="K27" i="5" s="1"/>
  <c r="J18" i="5"/>
  <c r="K18" i="5" s="1"/>
  <c r="J19" i="5"/>
  <c r="K19" i="5" s="1"/>
  <c r="J15" i="5"/>
  <c r="K15" i="5" s="1"/>
  <c r="J17" i="5"/>
  <c r="K17" i="5" s="1"/>
  <c r="M10" i="5"/>
  <c r="J11" i="5"/>
  <c r="K11" i="5" s="1"/>
  <c r="J12" i="5"/>
  <c r="K12" i="5" s="1"/>
  <c r="J13" i="5"/>
  <c r="K13" i="5" s="1"/>
  <c r="H73" i="5" l="1"/>
  <c r="L73" i="5"/>
  <c r="H67" i="5"/>
  <c r="H55" i="5"/>
  <c r="L55" i="5"/>
  <c r="H44" i="5"/>
  <c r="F74" i="5" l="1"/>
  <c r="F18" i="5"/>
  <c r="G18" i="5" s="1"/>
  <c r="F11" i="5"/>
  <c r="G11" i="5" s="1"/>
  <c r="D67" i="5"/>
  <c r="E67" i="5"/>
  <c r="I67" i="5" s="1"/>
  <c r="L67" i="5"/>
  <c r="N67" i="5"/>
  <c r="C67" i="5"/>
  <c r="F72" i="5"/>
  <c r="G72" i="5" s="1"/>
  <c r="F71" i="5"/>
  <c r="G71" i="5" s="1"/>
  <c r="F75" i="5"/>
  <c r="M67" i="5" l="1"/>
  <c r="J67" i="5"/>
  <c r="K67" i="5" s="1"/>
  <c r="F25" i="5"/>
  <c r="G25" i="5" s="1"/>
  <c r="F26" i="5"/>
  <c r="G26" i="5" s="1"/>
  <c r="F27" i="5"/>
  <c r="G27" i="5" s="1"/>
  <c r="F64" i="5" l="1"/>
  <c r="G64" i="5" s="1"/>
  <c r="F19" i="5"/>
  <c r="G19" i="5" s="1"/>
  <c r="F20" i="5"/>
  <c r="G20" i="5" s="1"/>
  <c r="F17" i="5"/>
  <c r="G17" i="5" s="1"/>
  <c r="F15" i="5"/>
  <c r="G15" i="5" s="1"/>
  <c r="F16" i="5"/>
  <c r="G16" i="5" s="1"/>
  <c r="F13" i="5"/>
  <c r="G13" i="5" s="1"/>
  <c r="F10" i="5"/>
  <c r="G10" i="5" s="1"/>
  <c r="F12" i="5"/>
  <c r="G12" i="5" s="1"/>
  <c r="H79" i="5"/>
  <c r="F85" i="5"/>
  <c r="H96" i="5"/>
  <c r="H95" i="5" s="1"/>
  <c r="D96" i="5"/>
  <c r="E96" i="5"/>
  <c r="C96" i="5"/>
  <c r="F103" i="5"/>
  <c r="G103" i="5" s="1"/>
  <c r="N96" i="5" l="1"/>
  <c r="N95" i="5" s="1"/>
  <c r="C95" i="5"/>
  <c r="C92" i="5"/>
  <c r="C79" i="5"/>
  <c r="C73" i="5"/>
  <c r="C55" i="5"/>
  <c r="C44" i="5"/>
  <c r="J41" i="5"/>
  <c r="K41" i="5" s="1"/>
  <c r="J42" i="5"/>
  <c r="K42" i="5" s="1"/>
  <c r="F41" i="5"/>
  <c r="G41" i="5" s="1"/>
  <c r="F42" i="5"/>
  <c r="G42" i="5" s="1"/>
  <c r="J37" i="5"/>
  <c r="K37" i="5" s="1"/>
  <c r="I102" i="5"/>
  <c r="I103" i="5"/>
  <c r="I104" i="5"/>
  <c r="I105" i="5"/>
  <c r="I101" i="5"/>
  <c r="I98" i="5"/>
  <c r="I97" i="5"/>
  <c r="I94" i="5"/>
  <c r="I93" i="5"/>
  <c r="I91" i="5"/>
  <c r="I88" i="5"/>
  <c r="I87" i="5"/>
  <c r="I86" i="5"/>
  <c r="I85" i="5"/>
  <c r="I82" i="5"/>
  <c r="I80" i="5"/>
  <c r="I77" i="5"/>
  <c r="I74" i="5"/>
  <c r="I69" i="5"/>
  <c r="I70" i="5"/>
  <c r="I68" i="5"/>
  <c r="I58" i="5"/>
  <c r="I57" i="5"/>
  <c r="I56" i="5"/>
  <c r="I45" i="5"/>
  <c r="I10" i="5"/>
  <c r="O14" i="5"/>
  <c r="M102" i="5"/>
  <c r="G68" i="5"/>
  <c r="D95" i="5"/>
  <c r="G91" i="5"/>
  <c r="G85" i="5"/>
  <c r="O99" i="5"/>
  <c r="O100" i="5"/>
  <c r="O102" i="5"/>
  <c r="O103" i="5"/>
  <c r="M98" i="5"/>
  <c r="J98" i="5"/>
  <c r="K98" i="5" s="1"/>
  <c r="J99" i="5"/>
  <c r="K99" i="5" s="1"/>
  <c r="J100" i="5"/>
  <c r="K100" i="5" s="1"/>
  <c r="J101" i="5"/>
  <c r="J102" i="5"/>
  <c r="K102" i="5" s="1"/>
  <c r="J103" i="5"/>
  <c r="K103" i="5" s="1"/>
  <c r="J104" i="5"/>
  <c r="J105" i="5"/>
  <c r="J97" i="5"/>
  <c r="K97" i="5" s="1"/>
  <c r="I90" i="5"/>
  <c r="I84" i="5"/>
  <c r="O86" i="5"/>
  <c r="M86" i="5"/>
  <c r="J86" i="5"/>
  <c r="K86" i="5" s="1"/>
  <c r="M82" i="5"/>
  <c r="J82" i="5"/>
  <c r="K82" i="5" s="1"/>
  <c r="O77" i="5"/>
  <c r="O75" i="5"/>
  <c r="O74" i="5"/>
  <c r="J77" i="5"/>
  <c r="O58" i="5"/>
  <c r="M56" i="5"/>
  <c r="J56" i="5"/>
  <c r="M45" i="5"/>
  <c r="J45" i="5"/>
  <c r="K45" i="5" s="1"/>
  <c r="J24" i="5"/>
  <c r="K24" i="5" s="1"/>
  <c r="N92" i="5"/>
  <c r="F86" i="5"/>
  <c r="G86" i="5" s="1"/>
  <c r="J10" i="5"/>
  <c r="F14" i="5"/>
  <c r="G14" i="5" s="1"/>
  <c r="J14" i="5"/>
  <c r="K14" i="5" s="1"/>
  <c r="J16" i="5"/>
  <c r="K16" i="5" s="1"/>
  <c r="J20" i="5"/>
  <c r="K20" i="5" s="1"/>
  <c r="F21" i="5"/>
  <c r="G21" i="5" s="1"/>
  <c r="J21" i="5"/>
  <c r="K21" i="5" s="1"/>
  <c r="F22" i="5"/>
  <c r="G22" i="5" s="1"/>
  <c r="J22" i="5"/>
  <c r="K22" i="5" s="1"/>
  <c r="F23" i="5"/>
  <c r="G23" i="5" s="1"/>
  <c r="J23" i="5"/>
  <c r="K23" i="5" s="1"/>
  <c r="F24" i="5"/>
  <c r="G24" i="5" s="1"/>
  <c r="J25" i="5"/>
  <c r="K25" i="5" s="1"/>
  <c r="J26" i="5"/>
  <c r="K26" i="5" s="1"/>
  <c r="F28" i="5"/>
  <c r="G28" i="5" s="1"/>
  <c r="J28" i="5"/>
  <c r="K28" i="5" s="1"/>
  <c r="F29" i="5"/>
  <c r="G29" i="5" s="1"/>
  <c r="J29" i="5"/>
  <c r="K29" i="5" s="1"/>
  <c r="F30" i="5"/>
  <c r="G30" i="5" s="1"/>
  <c r="J30" i="5"/>
  <c r="K30" i="5" s="1"/>
  <c r="F31" i="5"/>
  <c r="G31" i="5" s="1"/>
  <c r="J31" i="5"/>
  <c r="K31" i="5" s="1"/>
  <c r="F32" i="5"/>
  <c r="G32" i="5" s="1"/>
  <c r="J32" i="5"/>
  <c r="K32" i="5" s="1"/>
  <c r="F33" i="5"/>
  <c r="G33" i="5" s="1"/>
  <c r="J33" i="5"/>
  <c r="K33" i="5" s="1"/>
  <c r="F34" i="5"/>
  <c r="G34" i="5" s="1"/>
  <c r="J34" i="5"/>
  <c r="K34" i="5" s="1"/>
  <c r="F35" i="5"/>
  <c r="G35" i="5" s="1"/>
  <c r="J35" i="5"/>
  <c r="K35" i="5" s="1"/>
  <c r="F36" i="5"/>
  <c r="G36" i="5" s="1"/>
  <c r="J36" i="5"/>
  <c r="K36" i="5" s="1"/>
  <c r="F37" i="5"/>
  <c r="G37" i="5" s="1"/>
  <c r="F38" i="5"/>
  <c r="G38" i="5" s="1"/>
  <c r="J38" i="5"/>
  <c r="K38" i="5" s="1"/>
  <c r="F39" i="5"/>
  <c r="G39" i="5" s="1"/>
  <c r="J39" i="5"/>
  <c r="K39" i="5" s="1"/>
  <c r="F40" i="5"/>
  <c r="G40" i="5" s="1"/>
  <c r="J40" i="5"/>
  <c r="K40" i="5" s="1"/>
  <c r="D44" i="5"/>
  <c r="E44" i="5"/>
  <c r="I44" i="5" s="1"/>
  <c r="L44" i="5"/>
  <c r="N44" i="5"/>
  <c r="F45" i="5"/>
  <c r="G45" i="5" s="1"/>
  <c r="O45" i="5"/>
  <c r="D55" i="5"/>
  <c r="E55" i="5"/>
  <c r="N55" i="5"/>
  <c r="J55" i="5" s="1"/>
  <c r="F56" i="5"/>
  <c r="G56" i="5" s="1"/>
  <c r="O56" i="5"/>
  <c r="F57" i="5"/>
  <c r="G57" i="5" s="1"/>
  <c r="J57" i="5"/>
  <c r="K57" i="5" s="1"/>
  <c r="O57" i="5"/>
  <c r="F58" i="5"/>
  <c r="G58" i="5" s="1"/>
  <c r="K58" i="5"/>
  <c r="M58" i="5"/>
  <c r="F63" i="5"/>
  <c r="I65" i="5"/>
  <c r="M65" i="5"/>
  <c r="O65" i="5"/>
  <c r="M68" i="5"/>
  <c r="O68" i="5"/>
  <c r="F69" i="5"/>
  <c r="M69" i="5"/>
  <c r="O69" i="5"/>
  <c r="F70" i="5"/>
  <c r="G70" i="5" s="1"/>
  <c r="M70" i="5"/>
  <c r="O70" i="5"/>
  <c r="D73" i="5"/>
  <c r="E73" i="5"/>
  <c r="E8" i="5" s="1"/>
  <c r="N73" i="5"/>
  <c r="J73" i="5" s="1"/>
  <c r="G74" i="5"/>
  <c r="K74" i="5"/>
  <c r="G75" i="5"/>
  <c r="J75" i="5"/>
  <c r="K75" i="5" s="1"/>
  <c r="M75" i="5"/>
  <c r="F77" i="5"/>
  <c r="G77" i="5" s="1"/>
  <c r="M77" i="5"/>
  <c r="D79" i="5"/>
  <c r="E79" i="5"/>
  <c r="I79" i="5" s="1"/>
  <c r="L79" i="5"/>
  <c r="N79" i="5"/>
  <c r="F80" i="5"/>
  <c r="G80" i="5" s="1"/>
  <c r="J80" i="5"/>
  <c r="O80" i="5"/>
  <c r="F82" i="5"/>
  <c r="G82" i="5" s="1"/>
  <c r="O82" i="5"/>
  <c r="F84" i="5"/>
  <c r="G84" i="5" s="1"/>
  <c r="J84" i="5"/>
  <c r="K84" i="5" s="1"/>
  <c r="M84" i="5"/>
  <c r="O84" i="5"/>
  <c r="J85" i="5"/>
  <c r="K85" i="5" s="1"/>
  <c r="M85" i="5"/>
  <c r="O85" i="5"/>
  <c r="F87" i="5"/>
  <c r="G87" i="5" s="1"/>
  <c r="J87" i="5"/>
  <c r="K87" i="5" s="1"/>
  <c r="M87" i="5"/>
  <c r="O87" i="5"/>
  <c r="F88" i="5"/>
  <c r="G88" i="5" s="1"/>
  <c r="J88" i="5"/>
  <c r="K88" i="5" s="1"/>
  <c r="M88" i="5"/>
  <c r="O88" i="5"/>
  <c r="F90" i="5"/>
  <c r="G90" i="5" s="1"/>
  <c r="J90" i="5"/>
  <c r="M90" i="5"/>
  <c r="J91" i="5"/>
  <c r="K91" i="5" s="1"/>
  <c r="M91" i="5"/>
  <c r="D92" i="5"/>
  <c r="E92" i="5"/>
  <c r="H92" i="5"/>
  <c r="H78" i="5" s="1"/>
  <c r="L92" i="5"/>
  <c r="M92" i="5" s="1"/>
  <c r="F93" i="5"/>
  <c r="G93" i="5" s="1"/>
  <c r="J93" i="5"/>
  <c r="K93" i="5" s="1"/>
  <c r="M93" i="5"/>
  <c r="O93" i="5"/>
  <c r="F94" i="5"/>
  <c r="G94" i="5" s="1"/>
  <c r="J94" i="5"/>
  <c r="K94" i="5" s="1"/>
  <c r="M94" i="5"/>
  <c r="O94" i="5"/>
  <c r="F97" i="5"/>
  <c r="G97" i="5" s="1"/>
  <c r="M97" i="5"/>
  <c r="O97" i="5"/>
  <c r="F98" i="5"/>
  <c r="G98" i="5" s="1"/>
  <c r="O98" i="5"/>
  <c r="F99" i="5"/>
  <c r="G99" i="5" s="1"/>
  <c r="F100" i="5"/>
  <c r="G100" i="5" s="1"/>
  <c r="F101" i="5"/>
  <c r="G101" i="5" s="1"/>
  <c r="F102" i="5"/>
  <c r="G102" i="5" s="1"/>
  <c r="M103" i="5"/>
  <c r="F104" i="5"/>
  <c r="G104" i="5" s="1"/>
  <c r="F105" i="5"/>
  <c r="G105" i="5" s="1"/>
  <c r="M44" i="5" l="1"/>
  <c r="K55" i="5"/>
  <c r="I9" i="5"/>
  <c r="M9" i="5"/>
  <c r="K10" i="5"/>
  <c r="J9" i="5"/>
  <c r="K9" i="5" s="1"/>
  <c r="M73" i="5"/>
  <c r="I73" i="5"/>
  <c r="I55" i="5"/>
  <c r="M55" i="5"/>
  <c r="M79" i="5"/>
  <c r="J79" i="5"/>
  <c r="K79" i="5" s="1"/>
  <c r="K56" i="5"/>
  <c r="K77" i="5"/>
  <c r="K73" i="5"/>
  <c r="G69" i="5"/>
  <c r="G67" i="5" s="1"/>
  <c r="F67" i="5"/>
  <c r="O67" i="5"/>
  <c r="O55" i="5"/>
  <c r="O92" i="5"/>
  <c r="J92" i="5"/>
  <c r="K92" i="5" s="1"/>
  <c r="K80" i="5"/>
  <c r="F79" i="5"/>
  <c r="O79" i="5"/>
  <c r="F9" i="5"/>
  <c r="G9" i="5" s="1"/>
  <c r="F96" i="5"/>
  <c r="G96" i="5" s="1"/>
  <c r="N78" i="5"/>
  <c r="F55" i="5"/>
  <c r="G55" i="5" s="1"/>
  <c r="J96" i="5"/>
  <c r="K96" i="5" s="1"/>
  <c r="I92" i="5"/>
  <c r="F73" i="5"/>
  <c r="G73" i="5" s="1"/>
  <c r="F44" i="5"/>
  <c r="G44" i="5" s="1"/>
  <c r="L78" i="5"/>
  <c r="D78" i="5"/>
  <c r="C8" i="5"/>
  <c r="D8" i="5"/>
  <c r="E78" i="5"/>
  <c r="I78" i="5" s="1"/>
  <c r="O73" i="5"/>
  <c r="C78" i="5"/>
  <c r="H8" i="5"/>
  <c r="H7" i="5" s="1"/>
  <c r="J44" i="5"/>
  <c r="K44" i="5" s="1"/>
  <c r="L8" i="5"/>
  <c r="L95" i="5"/>
  <c r="M96" i="5"/>
  <c r="F92" i="5"/>
  <c r="G92" i="5" s="1"/>
  <c r="O44" i="5"/>
  <c r="O9" i="5"/>
  <c r="N8" i="5"/>
  <c r="E95" i="5"/>
  <c r="I96" i="5"/>
  <c r="O96" i="5"/>
  <c r="E7" i="5" l="1"/>
  <c r="M78" i="5"/>
  <c r="L7" i="5"/>
  <c r="O95" i="5"/>
  <c r="I95" i="5"/>
  <c r="N7" i="5"/>
  <c r="G79" i="5"/>
  <c r="F78" i="5"/>
  <c r="D7" i="5"/>
  <c r="C7" i="5"/>
  <c r="O78" i="5"/>
  <c r="J78" i="5"/>
  <c r="K78" i="5" s="1"/>
  <c r="J95" i="5"/>
  <c r="M95" i="5"/>
  <c r="I8" i="5"/>
  <c r="F8" i="5"/>
  <c r="G8" i="5" s="1"/>
  <c r="O8" i="5"/>
  <c r="J8" i="5"/>
  <c r="M8" i="5"/>
  <c r="M7" i="5" l="1"/>
  <c r="I7" i="5"/>
  <c r="K8" i="5"/>
  <c r="J7" i="5"/>
  <c r="K7" i="5" s="1"/>
  <c r="K95" i="5"/>
  <c r="F95" i="5"/>
  <c r="G95" i="5" s="1"/>
  <c r="G78" i="5"/>
  <c r="O7" i="5"/>
  <c r="F7" i="5"/>
  <c r="Q4" i="5" l="1"/>
  <c r="P4" i="5"/>
  <c r="Q3" i="5"/>
  <c r="P3" i="5"/>
  <c r="G7" i="5"/>
</calcChain>
</file>

<file path=xl/sharedStrings.xml><?xml version="1.0" encoding="utf-8"?>
<sst xmlns="http://schemas.openxmlformats.org/spreadsheetml/2006/main" count="217" uniqueCount="191">
  <si>
    <t>#</t>
  </si>
  <si>
    <t>No aplica</t>
  </si>
  <si>
    <t>Inversiones Complementarias</t>
  </si>
  <si>
    <t>Alcantarillados Sanitarios</t>
  </si>
  <si>
    <t>No Aplica</t>
  </si>
  <si>
    <t>Acueductos</t>
  </si>
  <si>
    <t>Total</t>
  </si>
  <si>
    <t>%   Pagado</t>
  </si>
  <si>
    <t>Pagado 
(5)</t>
  </si>
  <si>
    <t>% Devengado</t>
  </si>
  <si>
    <t>Devengado 
(4)</t>
  </si>
  <si>
    <t>%  Ejecución Financiera</t>
  </si>
  <si>
    <t>Ejecución Financiera 
(3) = (4) + (5)</t>
  </si>
  <si>
    <t>%  Compromiso</t>
  </si>
  <si>
    <t>Compromiso 
(2)</t>
  </si>
  <si>
    <t xml:space="preserve">% Ejecución Real </t>
  </si>
  <si>
    <t>Ejecución Real (1)=(2)+(4)+(5)</t>
  </si>
  <si>
    <t>Asignado a la fecha</t>
  </si>
  <si>
    <t>Presupuesto Modificado</t>
  </si>
  <si>
    <t>Presupuesto                                            Ley</t>
  </si>
  <si>
    <t>Observaciones</t>
  </si>
  <si>
    <t>Vigencia Actual</t>
  </si>
  <si>
    <t>Programas / Proyectos</t>
  </si>
  <si>
    <t>Ejecución Financiera=</t>
  </si>
  <si>
    <t>Observación:</t>
  </si>
  <si>
    <t>Ejecución Real=</t>
  </si>
  <si>
    <t>Gobierno Central /  B.I.D III</t>
  </si>
  <si>
    <t>Información Presupuestaria de la Dirección de Finanzas-Presupuesto</t>
  </si>
  <si>
    <r>
      <rPr>
        <b/>
        <sz val="10"/>
        <rFont val="Arial Narrow"/>
        <family val="2"/>
      </rPr>
      <t>Mejoras a las redes existentes - A nivel nacional.</t>
    </r>
    <r>
      <rPr>
        <sz val="10"/>
        <rFont val="Arial Narrow"/>
        <family val="2"/>
      </rPr>
      <t xml:space="preserve"> 
Partidas presupuestarias: 
2.66.1.2.001.01.53
2.66.1.2.704.01.53                                               </t>
    </r>
    <r>
      <rPr>
        <b/>
        <sz val="10"/>
        <rFont val="Arial Narrow"/>
        <family val="2"/>
      </rPr>
      <t>Código SINIP:</t>
    </r>
    <r>
      <rPr>
        <sz val="10"/>
        <rFont val="Arial Narrow"/>
        <family val="2"/>
      </rPr>
      <t xml:space="preserve"> 9069.999</t>
    </r>
  </si>
  <si>
    <t>B/. 24,935,340 Millones</t>
  </si>
  <si>
    <t>La Institución tuvo un tope de contención por</t>
  </si>
  <si>
    <t>Aporte de Dividendos del Canal</t>
  </si>
  <si>
    <t>Dividendos del Canal/  B.I.D II</t>
  </si>
  <si>
    <t>Dividendos del Canal /CAF II</t>
  </si>
  <si>
    <t>Dividendos del Canal/  CAF II</t>
  </si>
  <si>
    <t>Aporte de Dividendos del Canal/IDAAN</t>
  </si>
  <si>
    <t>Aporte I.D.A.A.N. / Dividendos del Canal</t>
  </si>
  <si>
    <r>
      <rPr>
        <b/>
        <sz val="10"/>
        <rFont val="Arial Narrow"/>
        <family val="2"/>
      </rPr>
      <t>Parita</t>
    </r>
    <r>
      <rPr>
        <sz val="10"/>
        <rFont val="Arial Narrow"/>
        <family val="2"/>
      </rPr>
      <t xml:space="preserve">. Mejoras al sistema de agua potable. Partida Presupuestaria:                2.66.1.2.704.03.72                                                     </t>
    </r>
    <r>
      <rPr>
        <b/>
        <sz val="10"/>
        <rFont val="Arial Narrow"/>
        <family val="2"/>
      </rPr>
      <t>Código SINIP</t>
    </r>
    <r>
      <rPr>
        <sz val="10"/>
        <rFont val="Arial Narrow"/>
        <family val="2"/>
      </rPr>
      <t>: 16015.000</t>
    </r>
  </si>
  <si>
    <r>
      <rPr>
        <b/>
        <sz val="10"/>
        <rFont val="Arial Narrow"/>
        <family val="2"/>
      </rPr>
      <t xml:space="preserve">Tonosí </t>
    </r>
    <r>
      <rPr>
        <sz val="10"/>
        <rFont val="Arial Narrow"/>
        <family val="2"/>
      </rPr>
      <t xml:space="preserve">- Sistema de abastecimiento de agua potable. 
Partida presupuestaria: 
2.66.1.2.704.02.37
</t>
    </r>
    <r>
      <rPr>
        <b/>
        <sz val="10"/>
        <rFont val="Arial Narrow"/>
        <family val="2"/>
      </rPr>
      <t>Código SINIP</t>
    </r>
    <r>
      <rPr>
        <sz val="10"/>
        <rFont val="Arial Narrow"/>
        <family val="2"/>
      </rPr>
      <t>: 8932.000</t>
    </r>
  </si>
  <si>
    <r>
      <t xml:space="preserve">Construcción de pozos.
Partida Presupuestaria: 2.66.1.2.704.01.14.
</t>
    </r>
    <r>
      <rPr>
        <b/>
        <sz val="10"/>
        <rFont val="Arial Narrow"/>
        <family val="2"/>
      </rPr>
      <t xml:space="preserve">Código SINIP: </t>
    </r>
    <r>
      <rPr>
        <sz val="10"/>
        <rFont val="Arial Narrow"/>
        <family val="2"/>
      </rPr>
      <t>9070.000</t>
    </r>
  </si>
  <si>
    <r>
      <t xml:space="preserve">Ampliación y Rehabilitación de la Planta </t>
    </r>
    <r>
      <rPr>
        <b/>
        <sz val="10"/>
        <rFont val="Arial Narrow"/>
        <family val="2"/>
      </rPr>
      <t>Potabilizadora de Chilibr</t>
    </r>
    <r>
      <rPr>
        <sz val="10"/>
        <rFont val="Arial Narrow"/>
        <family val="2"/>
      </rPr>
      <t xml:space="preserve">e.
Partida Presupuestaria:
2.66.1.2. 704.01.96
</t>
    </r>
    <r>
      <rPr>
        <b/>
        <sz val="10"/>
        <rFont val="Arial Narrow"/>
        <family val="2"/>
      </rPr>
      <t>Código SINIP:</t>
    </r>
    <r>
      <rPr>
        <sz val="10"/>
        <rFont val="Arial Narrow"/>
        <family val="2"/>
      </rPr>
      <t>9073.000</t>
    </r>
  </si>
  <si>
    <r>
      <t xml:space="preserve">Construcción línea De Conduccion  </t>
    </r>
    <r>
      <rPr>
        <b/>
        <sz val="10"/>
        <rFont val="Arial Narrow"/>
        <family val="2"/>
      </rPr>
      <t xml:space="preserve">Los Algarrobos -  San Juan (San Pablo Viejo – Via Interamericana)    </t>
    </r>
    <r>
      <rPr>
        <sz val="10"/>
        <rFont val="Arial Narrow"/>
        <family val="2"/>
      </rPr>
      <t xml:space="preserve">  Provincia De Chiriqui., Prov. Chiriquí.
Partida Presupuestaria:
2.66.1.2.704.02.21
</t>
    </r>
    <r>
      <rPr>
        <b/>
        <sz val="10"/>
        <rFont val="Arial Narrow"/>
        <family val="2"/>
      </rPr>
      <t xml:space="preserve">Código SINIP: </t>
    </r>
    <r>
      <rPr>
        <sz val="10"/>
        <rFont val="Arial Narrow"/>
        <family val="2"/>
      </rPr>
      <t>9212.000</t>
    </r>
  </si>
  <si>
    <r>
      <rPr>
        <b/>
        <sz val="10"/>
        <rFont val="Arial Narrow"/>
        <family val="2"/>
      </rPr>
      <t xml:space="preserve">Antón - </t>
    </r>
    <r>
      <rPr>
        <sz val="10"/>
        <rFont val="Arial Narrow"/>
        <family val="2"/>
      </rPr>
      <t xml:space="preserve">Mejoras al Sistema de Abastecimiento de Agua Potable.
Partida Presupuestaria:
2.66.1.2.704.02.41
</t>
    </r>
    <r>
      <rPr>
        <b/>
        <sz val="10"/>
        <rFont val="Arial Narrow"/>
        <family val="2"/>
      </rPr>
      <t>Código SINIP</t>
    </r>
    <r>
      <rPr>
        <sz val="10"/>
        <rFont val="Arial Narrow"/>
        <family val="2"/>
      </rPr>
      <t>: 8929.000</t>
    </r>
  </si>
  <si>
    <r>
      <rPr>
        <b/>
        <sz val="10"/>
        <rFont val="Arial Narrow"/>
        <family val="2"/>
      </rPr>
      <t>Los Pozos</t>
    </r>
    <r>
      <rPr>
        <sz val="10"/>
        <rFont val="Arial Narrow"/>
        <family val="2"/>
      </rPr>
      <t xml:space="preserve">. Proyecto Integral del sistema de abastecimiento de agua potable.
Partida Presupuestaria:
2.66.1.2.704.02.60
</t>
    </r>
    <r>
      <rPr>
        <b/>
        <sz val="10"/>
        <rFont val="Arial Narrow"/>
        <family val="2"/>
      </rPr>
      <t>Código SINIP</t>
    </r>
    <r>
      <rPr>
        <sz val="10"/>
        <rFont val="Arial Narrow"/>
        <family val="2"/>
      </rPr>
      <t>: 9465.000</t>
    </r>
  </si>
  <si>
    <r>
      <rPr>
        <b/>
        <sz val="10"/>
        <rFont val="Arial Narrow"/>
        <family val="2"/>
      </rPr>
      <t>Chiriquí Grande</t>
    </r>
    <r>
      <rPr>
        <sz val="10"/>
        <rFont val="Arial Narrow"/>
        <family val="2"/>
      </rPr>
      <t xml:space="preserve">. Construcción de Planta Potabilizadora
Partida Presupuestaria: 
2.66.1.2.704.03.45
</t>
    </r>
    <r>
      <rPr>
        <b/>
        <sz val="10"/>
        <rFont val="Arial Narrow"/>
        <family val="2"/>
      </rPr>
      <t>Código SINIP:</t>
    </r>
    <r>
      <rPr>
        <sz val="10"/>
        <rFont val="Arial Narrow"/>
        <family val="2"/>
      </rPr>
      <t xml:space="preserve"> 16864.000</t>
    </r>
  </si>
  <si>
    <r>
      <rPr>
        <b/>
        <sz val="10"/>
        <rFont val="Arial Narrow"/>
        <family val="2"/>
      </rPr>
      <t>Cocolí - Howard - Veracruz</t>
    </r>
    <r>
      <rPr>
        <sz val="10"/>
        <rFont val="Arial Narrow"/>
        <family val="2"/>
      </rPr>
      <t xml:space="preserve">, Construcción de Planta Potabilizadora.
Partida Presupuestaria:
2.66.1.2.704.03.49
</t>
    </r>
    <r>
      <rPr>
        <b/>
        <sz val="10"/>
        <rFont val="Arial Narrow"/>
        <family val="2"/>
      </rPr>
      <t>Código SINIP: 17035.000</t>
    </r>
  </si>
  <si>
    <r>
      <rPr>
        <b/>
        <sz val="10"/>
        <rFont val="Arial Narrow"/>
        <family val="2"/>
      </rPr>
      <t>Alto de Howard, Los Tecales</t>
    </r>
    <r>
      <rPr>
        <sz val="10"/>
        <rFont val="Arial Narrow"/>
        <family val="2"/>
      </rPr>
      <t xml:space="preserve">.Mejoras al sistema de agua potable.
Partida Presupuestaria:
2.22.1.2.704.03.76
</t>
    </r>
    <r>
      <rPr>
        <b/>
        <sz val="10"/>
        <rFont val="Arial Narrow"/>
        <family val="2"/>
      </rPr>
      <t>Código SINIP:</t>
    </r>
    <r>
      <rPr>
        <sz val="10"/>
        <rFont val="Arial Narrow"/>
        <family val="2"/>
      </rPr>
      <t>16442.000</t>
    </r>
  </si>
  <si>
    <r>
      <rPr>
        <b/>
        <sz val="10"/>
        <rFont val="Arial Narrow"/>
        <family val="2"/>
      </rPr>
      <t>Gamboa -</t>
    </r>
    <r>
      <rPr>
        <sz val="10"/>
        <rFont val="Arial Narrow"/>
        <family val="2"/>
      </rPr>
      <t xml:space="preserve"> Diseño  y Const Planta Potabilizadora.
</t>
    </r>
    <r>
      <rPr>
        <b/>
        <sz val="10"/>
        <rFont val="Arial Narrow"/>
        <family val="2"/>
      </rPr>
      <t>Partida Presupuestaria:</t>
    </r>
    <r>
      <rPr>
        <sz val="10"/>
        <rFont val="Arial Narrow"/>
        <family val="2"/>
      </rPr>
      <t xml:space="preserve"> 
2.66.1.2.704.03.54
</t>
    </r>
    <r>
      <rPr>
        <b/>
        <sz val="10"/>
        <rFont val="Arial Narrow"/>
        <family val="2"/>
      </rPr>
      <t xml:space="preserve">Código SINIP: </t>
    </r>
    <r>
      <rPr>
        <sz val="10"/>
        <rFont val="Arial Narrow"/>
        <family val="2"/>
      </rPr>
      <t>17214.000</t>
    </r>
  </si>
  <si>
    <r>
      <rPr>
        <b/>
        <sz val="10"/>
        <rFont val="Arial Narrow"/>
        <family val="2"/>
      </rPr>
      <t xml:space="preserve"> Almirante. -</t>
    </r>
    <r>
      <rPr>
        <sz val="10"/>
        <rFont val="Arial Narrow"/>
        <family val="2"/>
      </rPr>
      <t xml:space="preserve"> Mejoras a la Red de Distribución de Agua Potable
</t>
    </r>
    <r>
      <rPr>
        <b/>
        <sz val="10"/>
        <rFont val="Arial Narrow"/>
        <family val="2"/>
      </rPr>
      <t>Partida Presupuestaria</t>
    </r>
    <r>
      <rPr>
        <sz val="10"/>
        <rFont val="Arial Narrow"/>
        <family val="2"/>
      </rPr>
      <t xml:space="preserve">:
2.66.1.2.704.03.77
</t>
    </r>
    <r>
      <rPr>
        <b/>
        <sz val="10"/>
        <rFont val="Arial Narrow"/>
        <family val="2"/>
      </rPr>
      <t>Código SINIP:</t>
    </r>
    <r>
      <rPr>
        <sz val="10"/>
        <rFont val="Arial Narrow"/>
        <family val="2"/>
      </rPr>
      <t xml:space="preserve"> 16405.000</t>
    </r>
  </si>
  <si>
    <r>
      <rPr>
        <b/>
        <sz val="10"/>
        <rFont val="Arial Narrow"/>
        <family val="2"/>
      </rPr>
      <t>El Valle de Antón</t>
    </r>
    <r>
      <rPr>
        <sz val="10"/>
        <rFont val="Arial Narrow"/>
        <family val="2"/>
      </rPr>
      <t xml:space="preserve"> - Estudios, Diseño y Construcción del distribución del sistema de agua potable.
</t>
    </r>
    <r>
      <rPr>
        <b/>
        <sz val="10"/>
        <rFont val="Arial Narrow"/>
        <family val="2"/>
      </rPr>
      <t>Partida Presupuestaria:</t>
    </r>
    <r>
      <rPr>
        <sz val="10"/>
        <rFont val="Arial Narrow"/>
        <family val="2"/>
      </rPr>
      <t xml:space="preserve"> 
2.66.1.2.704.03.83
</t>
    </r>
    <r>
      <rPr>
        <b/>
        <sz val="10"/>
        <rFont val="Arial Narrow"/>
        <family val="2"/>
      </rPr>
      <t>Código SINIP</t>
    </r>
    <r>
      <rPr>
        <sz val="10"/>
        <rFont val="Arial Narrow"/>
        <family val="2"/>
      </rPr>
      <t>: 16433.000</t>
    </r>
  </si>
  <si>
    <r>
      <rPr>
        <b/>
        <sz val="10"/>
        <color indexed="8"/>
        <rFont val="Arial Narrow"/>
        <family val="2"/>
      </rPr>
      <t>El Real, Darién -</t>
    </r>
    <r>
      <rPr>
        <sz val="10"/>
        <color indexed="8"/>
        <rFont val="Arial Narrow"/>
        <family val="2"/>
      </rPr>
      <t xml:space="preserve"> Mejoramiento al acueducto. 
Partida Presupuestaria: 
2.66.1.2.704.03.93
</t>
    </r>
    <r>
      <rPr>
        <b/>
        <sz val="10"/>
        <color indexed="8"/>
        <rFont val="Arial Narrow"/>
        <family val="2"/>
      </rPr>
      <t>Código SINIP:</t>
    </r>
    <r>
      <rPr>
        <sz val="10"/>
        <color indexed="8"/>
        <rFont val="Arial Narrow"/>
        <family val="2"/>
      </rPr>
      <t xml:space="preserve"> 16433.000</t>
    </r>
  </si>
  <si>
    <r>
      <rPr>
        <b/>
        <sz val="10"/>
        <rFont val="Arial Narrow"/>
        <family val="2"/>
      </rPr>
      <t>Reparación de fugas</t>
    </r>
    <r>
      <rPr>
        <sz val="10"/>
        <rFont val="Arial Narrow"/>
        <family val="2"/>
      </rPr>
      <t xml:space="preserve"> en el Área Metropolitana.
</t>
    </r>
    <r>
      <rPr>
        <b/>
        <sz val="10"/>
        <rFont val="Arial Narrow"/>
        <family val="2"/>
      </rPr>
      <t xml:space="preserve">Partida Presupuestaria:
</t>
    </r>
    <r>
      <rPr>
        <sz val="10"/>
        <rFont val="Arial Narrow"/>
        <family val="2"/>
      </rPr>
      <t xml:space="preserve">2.66.1.2.70403.68
</t>
    </r>
    <r>
      <rPr>
        <b/>
        <sz val="10"/>
        <rFont val="Arial Narrow"/>
        <family val="2"/>
      </rPr>
      <t>Código SINIP</t>
    </r>
    <r>
      <rPr>
        <sz val="10"/>
        <rFont val="Arial Narrow"/>
        <family val="2"/>
      </rPr>
      <t>: 14398.000</t>
    </r>
  </si>
  <si>
    <r>
      <rPr>
        <b/>
        <sz val="10"/>
        <color indexed="8"/>
        <rFont val="Arial Narrow"/>
        <family val="2"/>
      </rPr>
      <t>Villa Darién -</t>
    </r>
    <r>
      <rPr>
        <sz val="10"/>
        <color indexed="8"/>
        <rFont val="Arial Narrow"/>
        <family val="2"/>
      </rPr>
      <t xml:space="preserve"> Ampliación de la planta potabilizadora. 
</t>
    </r>
    <r>
      <rPr>
        <b/>
        <sz val="10"/>
        <color indexed="8"/>
        <rFont val="Arial Narrow"/>
        <family val="2"/>
      </rPr>
      <t xml:space="preserve">Partida Presupuestaria: </t>
    </r>
    <r>
      <rPr>
        <sz val="10"/>
        <color indexed="8"/>
        <rFont val="Arial Narrow"/>
        <family val="2"/>
      </rPr>
      <t xml:space="preserve">
2.66.1.2.501.03.98
</t>
    </r>
    <r>
      <rPr>
        <b/>
        <sz val="10"/>
        <color indexed="8"/>
        <rFont val="Arial Narrow"/>
        <family val="2"/>
      </rPr>
      <t>Código SINIP:</t>
    </r>
    <r>
      <rPr>
        <sz val="10"/>
        <color indexed="8"/>
        <rFont val="Arial Narrow"/>
        <family val="2"/>
      </rPr>
      <t>16545.000</t>
    </r>
  </si>
  <si>
    <r>
      <rPr>
        <b/>
        <sz val="10"/>
        <rFont val="Arial Narrow"/>
        <family val="2"/>
      </rPr>
      <t>Mejoramiento al sector de agua potable y saneamiento de la provincia de Panamá -  Plan de Reducción de Agua No Contabilizada</t>
    </r>
    <r>
      <rPr>
        <sz val="10"/>
        <rFont val="Arial Narrow"/>
        <family val="2"/>
      </rPr>
      <t xml:space="preserve">.
Partida Presupuestaria: 
2.66.1.2.704.06.03
</t>
    </r>
    <r>
      <rPr>
        <b/>
        <sz val="10"/>
        <rFont val="Arial Narrow"/>
        <family val="2"/>
      </rPr>
      <t>Código SINIP</t>
    </r>
    <r>
      <rPr>
        <sz val="10"/>
        <rFont val="Arial Narrow"/>
        <family val="2"/>
      </rPr>
      <t xml:space="preserve">:13808.999
</t>
    </r>
  </si>
  <si>
    <r>
      <t>Mejoras al acueducto de</t>
    </r>
    <r>
      <rPr>
        <b/>
        <sz val="10"/>
        <rFont val="Arial Narrow"/>
        <family val="2"/>
      </rPr>
      <t xml:space="preserve"> El Chorrillo y Santa Ana</t>
    </r>
    <r>
      <rPr>
        <sz val="10"/>
        <rFont val="Arial Narrow"/>
        <family val="2"/>
      </rPr>
      <t xml:space="preserve"> y construcción del alcantarillado del Chorrillo.
Partida presupuestaria:
2.66.1.2.704.06.08
</t>
    </r>
    <r>
      <rPr>
        <b/>
        <sz val="10"/>
        <rFont val="Arial Narrow"/>
        <family val="2"/>
      </rPr>
      <t>Código SINIP:</t>
    </r>
    <r>
      <rPr>
        <sz val="10"/>
        <rFont val="Arial Narrow"/>
        <family val="2"/>
      </rPr>
      <t xml:space="preserve"> 13811.003                                                                </t>
    </r>
  </si>
  <si>
    <r>
      <t xml:space="preserve">Construcción del Acueducto y Alcantarillado de </t>
    </r>
    <r>
      <rPr>
        <b/>
        <sz val="10"/>
        <rFont val="Arial Narrow"/>
        <family val="2"/>
      </rPr>
      <t>Camino Real Betania y Estación de Bombeo de Betania.</t>
    </r>
    <r>
      <rPr>
        <sz val="10"/>
        <rFont val="Arial Narrow"/>
        <family val="2"/>
      </rPr>
      <t xml:space="preserve"> 
Partida Presupuestaria: 
2.66.1.2.704.06.10
</t>
    </r>
    <r>
      <rPr>
        <b/>
        <sz val="10"/>
        <rFont val="Arial Narrow"/>
        <family val="2"/>
      </rPr>
      <t>Código SINIP</t>
    </r>
    <r>
      <rPr>
        <sz val="10"/>
        <rFont val="Arial Narrow"/>
        <family val="2"/>
      </rPr>
      <t xml:space="preserve">: 13811.006
</t>
    </r>
  </si>
  <si>
    <r>
      <rPr>
        <b/>
        <sz val="10"/>
        <rFont val="Arial Narrow"/>
        <family val="2"/>
      </rPr>
      <t>San Francisco</t>
    </r>
    <r>
      <rPr>
        <sz val="10"/>
        <rFont val="Arial Narrow"/>
        <family val="2"/>
      </rPr>
      <t xml:space="preserve"> (Obras de acueducto - provincia de Panamá). 
Partida Presupuestaria: 
2.66.1.2.704.06.15
</t>
    </r>
    <r>
      <rPr>
        <b/>
        <sz val="10"/>
        <rFont val="Arial Narrow"/>
        <family val="2"/>
      </rPr>
      <t>Código SINIP:</t>
    </r>
    <r>
      <rPr>
        <sz val="10"/>
        <rFont val="Arial Narrow"/>
        <family val="2"/>
      </rPr>
      <t xml:space="preserve"> 13811.007
</t>
    </r>
  </si>
  <si>
    <r>
      <t>L</t>
    </r>
    <r>
      <rPr>
        <b/>
        <sz val="10"/>
        <rFont val="Arial Narrow"/>
        <family val="2"/>
      </rPr>
      <t>a Chorrera - Capira</t>
    </r>
    <r>
      <rPr>
        <sz val="10"/>
        <rFont val="Arial Narrow"/>
        <family val="2"/>
      </rPr>
      <t xml:space="preserve">, Construcción de línea de conducción. 
Partida Presupuestaria: 
2.66.1.2.704.06.23
</t>
    </r>
    <r>
      <rPr>
        <b/>
        <sz val="10"/>
        <rFont val="Arial Narrow"/>
        <family val="2"/>
      </rPr>
      <t>Código SINIP</t>
    </r>
    <r>
      <rPr>
        <sz val="10"/>
        <rFont val="Arial Narrow"/>
        <family val="2"/>
      </rPr>
      <t>: 13811.016</t>
    </r>
  </si>
  <si>
    <r>
      <t xml:space="preserve">Construcción de Planta Potabilizadora de </t>
    </r>
    <r>
      <rPr>
        <b/>
        <sz val="10"/>
        <rFont val="Arial Narrow"/>
        <family val="2"/>
      </rPr>
      <t>Sabanitas módulo II</t>
    </r>
    <r>
      <rPr>
        <sz val="10"/>
        <rFont val="Arial Narrow"/>
        <family val="2"/>
      </rPr>
      <t xml:space="preserve">. 
Partida Presupuestaria:
2.66.1.2.704.08.46
</t>
    </r>
    <r>
      <rPr>
        <b/>
        <sz val="10"/>
        <rFont val="Arial Narrow"/>
        <family val="2"/>
      </rPr>
      <t>Código SINIP:</t>
    </r>
    <r>
      <rPr>
        <sz val="10"/>
        <rFont val="Arial Narrow"/>
        <family val="2"/>
      </rPr>
      <t xml:space="preserve"> 17659.000</t>
    </r>
  </si>
  <si>
    <r>
      <t xml:space="preserve">Construcción de Nuevo módulo de la Planta Potabilizadora de </t>
    </r>
    <r>
      <rPr>
        <b/>
        <sz val="10"/>
        <rFont val="Arial Narrow"/>
        <family val="2"/>
      </rPr>
      <t>Chilibre.</t>
    </r>
    <r>
      <rPr>
        <sz val="10"/>
        <rFont val="Arial Narrow"/>
        <family val="2"/>
      </rPr>
      <t xml:space="preserve"> 
Partida Presupuestaria: 
266.1.2.704.08.47
</t>
    </r>
    <r>
      <rPr>
        <b/>
        <sz val="10"/>
        <rFont val="Arial Narrow"/>
        <family val="2"/>
      </rPr>
      <t>Código SINIP</t>
    </r>
    <r>
      <rPr>
        <sz val="10"/>
        <rFont val="Arial Narrow"/>
        <family val="2"/>
      </rPr>
      <t>: 17914.000</t>
    </r>
  </si>
  <si>
    <r>
      <rPr>
        <b/>
        <sz val="10"/>
        <rFont val="Arial Narrow"/>
        <family val="2"/>
      </rPr>
      <t xml:space="preserve">Administración y Asistencia Técnica  Proyectos de Bocas del Toro y Chiriquí
</t>
    </r>
    <r>
      <rPr>
        <sz val="10"/>
        <rFont val="Arial Narrow"/>
        <family val="2"/>
      </rPr>
      <t xml:space="preserve">Partida Presupuestaria: 
2.66.1.2.704.08.61
</t>
    </r>
    <r>
      <rPr>
        <b/>
        <sz val="10"/>
        <rFont val="Arial Narrow"/>
        <family val="2"/>
      </rPr>
      <t>Código SINIP:</t>
    </r>
    <r>
      <rPr>
        <sz val="10"/>
        <rFont val="Arial Narrow"/>
        <family val="2"/>
      </rPr>
      <t xml:space="preserve"> 19432.001</t>
    </r>
  </si>
  <si>
    <r>
      <rPr>
        <b/>
        <sz val="10"/>
        <rFont val="Arial Narrow"/>
        <family val="2"/>
      </rPr>
      <t>Administración y Asistencia Técnica  Proyectos de Panamá Oeste 1</t>
    </r>
    <r>
      <rPr>
        <sz val="10"/>
        <rFont val="Arial Narrow"/>
        <family val="2"/>
      </rPr>
      <t xml:space="preserve">.
Partida Presupuestaria:
2.66.1.2.704.08.62
</t>
    </r>
    <r>
      <rPr>
        <b/>
        <sz val="10"/>
        <rFont val="Arial Narrow"/>
        <family val="2"/>
      </rPr>
      <t>Código SINIP:</t>
    </r>
    <r>
      <rPr>
        <sz val="10"/>
        <rFont val="Arial Narrow"/>
        <family val="2"/>
      </rPr>
      <t xml:space="preserve"> 19432.002</t>
    </r>
  </si>
  <si>
    <r>
      <rPr>
        <b/>
        <sz val="10"/>
        <rFont val="Arial Narrow"/>
        <family val="2"/>
      </rPr>
      <t>Administración y Asistencia Técnica  Proyectos de Panamá Este y Darién</t>
    </r>
    <r>
      <rPr>
        <sz val="10"/>
        <rFont val="Arial Narrow"/>
        <family val="2"/>
      </rPr>
      <t xml:space="preserve">.
Partida Presupuestaria:
2.66.1.2.704.08.63
</t>
    </r>
    <r>
      <rPr>
        <b/>
        <sz val="10"/>
        <rFont val="Arial Narrow"/>
        <family val="2"/>
      </rPr>
      <t>Código SINIP:</t>
    </r>
    <r>
      <rPr>
        <sz val="10"/>
        <rFont val="Arial Narrow"/>
        <family val="2"/>
      </rPr>
      <t xml:space="preserve"> 19432.003</t>
    </r>
  </si>
  <si>
    <r>
      <rPr>
        <b/>
        <sz val="10"/>
        <rFont val="Arial Narrow"/>
        <family val="2"/>
      </rPr>
      <t>Administración y Asistencia Técnica  Proyectos de Panamá y Colón</t>
    </r>
    <r>
      <rPr>
        <sz val="10"/>
        <rFont val="Arial Narrow"/>
        <family val="2"/>
      </rPr>
      <t xml:space="preserve">.
Partida Presupuestaria:
2.66.1.2.704.08.64
</t>
    </r>
    <r>
      <rPr>
        <b/>
        <sz val="10"/>
        <rFont val="Arial Narrow"/>
        <family val="2"/>
      </rPr>
      <t>Código SINIP:</t>
    </r>
    <r>
      <rPr>
        <sz val="10"/>
        <rFont val="Arial Narrow"/>
        <family val="2"/>
      </rPr>
      <t xml:space="preserve"> 19432.004</t>
    </r>
  </si>
  <si>
    <r>
      <t xml:space="preserve">Construcción de la red de acueducto de </t>
    </r>
    <r>
      <rPr>
        <b/>
        <sz val="10"/>
        <rFont val="Arial Narrow"/>
        <family val="2"/>
      </rPr>
      <t>Changuinola</t>
    </r>
    <r>
      <rPr>
        <sz val="10"/>
        <rFont val="Arial Narrow"/>
        <family val="2"/>
      </rPr>
      <t xml:space="preserve">
Partida Presupuestaria:
2.66.1.2.704.08.72
</t>
    </r>
    <r>
      <rPr>
        <b/>
        <sz val="10"/>
        <rFont val="Arial Narrow"/>
        <family val="2"/>
      </rPr>
      <t>Código SINIP</t>
    </r>
    <r>
      <rPr>
        <sz val="10"/>
        <rFont val="Arial Narrow"/>
        <family val="2"/>
      </rPr>
      <t>: 22139.000</t>
    </r>
  </si>
  <si>
    <r>
      <t xml:space="preserve">Mejoras a la Planta Potabilizadora de </t>
    </r>
    <r>
      <rPr>
        <b/>
        <sz val="10"/>
        <rFont val="Arial Narrow"/>
        <family val="2"/>
      </rPr>
      <t xml:space="preserve">Guabito: </t>
    </r>
    <r>
      <rPr>
        <sz val="10"/>
        <rFont val="Arial Narrow"/>
        <family val="2"/>
      </rPr>
      <t xml:space="preserve">
Partida presupuestaria:
2.66.1.2.704.08.73
</t>
    </r>
    <r>
      <rPr>
        <b/>
        <sz val="10"/>
        <rFont val="Arial Narrow"/>
        <family val="2"/>
      </rPr>
      <t>Código SINIP</t>
    </r>
    <r>
      <rPr>
        <sz val="10"/>
        <rFont val="Arial Narrow"/>
        <family val="2"/>
      </rPr>
      <t>: 22143.000</t>
    </r>
  </si>
  <si>
    <r>
      <t xml:space="preserve">Construcción de Planta Potabilizadora Las </t>
    </r>
    <r>
      <rPr>
        <b/>
        <sz val="10"/>
        <rFont val="Arial Narrow"/>
        <family val="2"/>
      </rPr>
      <t>Tablas</t>
    </r>
    <r>
      <rPr>
        <sz val="10"/>
        <rFont val="Arial Narrow"/>
        <family val="2"/>
      </rPr>
      <t xml:space="preserve">            
Partida Presupuestaria: 
2.66.1.2.704.08.74
</t>
    </r>
    <r>
      <rPr>
        <b/>
        <sz val="10"/>
        <rFont val="Arial Narrow"/>
        <family val="2"/>
      </rPr>
      <t xml:space="preserve">Código SINIP: </t>
    </r>
    <r>
      <rPr>
        <sz val="10"/>
        <rFont val="Arial Narrow"/>
        <family val="2"/>
      </rPr>
      <t>22145.000</t>
    </r>
  </si>
  <si>
    <r>
      <rPr>
        <b/>
        <sz val="10"/>
        <rFont val="Arial Narrow"/>
        <family val="2"/>
      </rPr>
      <t>Aguas en Costa Abajo</t>
    </r>
    <r>
      <rPr>
        <sz val="10"/>
        <rFont val="Arial Narrow"/>
        <family val="2"/>
      </rPr>
      <t xml:space="preserve">
Partida presupuestaria:
2.66.1.2.704.08.86</t>
    </r>
  </si>
  <si>
    <r>
      <rPr>
        <b/>
        <sz val="10"/>
        <rFont val="Arial Narrow"/>
        <family val="2"/>
      </rPr>
      <t xml:space="preserve">Aguas de Pto. Armuelles
</t>
    </r>
    <r>
      <rPr>
        <sz val="10"/>
        <rFont val="Arial Narrow"/>
        <family val="2"/>
      </rPr>
      <t>Partida presupuestaria:
2.66.1.2.704.08.87</t>
    </r>
  </si>
  <si>
    <r>
      <rPr>
        <b/>
        <sz val="10"/>
        <rFont val="Arial Narrow"/>
        <family val="2"/>
      </rPr>
      <t>Implementación conformación Operativa de la Unidad Ejecutora del Programa -BID (*</t>
    </r>
    <r>
      <rPr>
        <sz val="10"/>
        <rFont val="Arial Narrow"/>
        <family val="2"/>
      </rPr>
      <t xml:space="preserve">). 
Partida Presupuestaria: 
2.66.1.2.704.05.10
</t>
    </r>
    <r>
      <rPr>
        <b/>
        <sz val="10"/>
        <rFont val="Arial Narrow"/>
        <family val="2"/>
      </rPr>
      <t>Código SINIP</t>
    </r>
    <r>
      <rPr>
        <sz val="10"/>
        <rFont val="Arial Narrow"/>
        <family val="2"/>
      </rPr>
      <t>: 14390.000</t>
    </r>
  </si>
  <si>
    <r>
      <rPr>
        <b/>
        <sz val="10"/>
        <rFont val="Arial Narrow"/>
        <family val="2"/>
      </rPr>
      <t xml:space="preserve">Fortalecimiento Institucional del IDAAN mediante la ejecución de acciones a corto, mediano y largo plazo. </t>
    </r>
    <r>
      <rPr>
        <sz val="10"/>
        <rFont val="Arial Narrow"/>
        <family val="2"/>
      </rPr>
      <t xml:space="preserve">  
Partida Presupuestaria: 
2.66.1.2.704.05.15
2,66.1.2.819.05.15
</t>
    </r>
    <r>
      <rPr>
        <b/>
        <sz val="10"/>
        <rFont val="Arial Narrow"/>
        <family val="2"/>
      </rPr>
      <t>Código SINIP:</t>
    </r>
    <r>
      <rPr>
        <sz val="10"/>
        <rFont val="Arial Narrow"/>
        <family val="2"/>
      </rPr>
      <t xml:space="preserve"> 13864.001</t>
    </r>
  </si>
  <si>
    <r>
      <rPr>
        <b/>
        <sz val="10"/>
        <rFont val="Arial Narrow"/>
        <family val="2"/>
      </rPr>
      <t xml:space="preserve">Rehabilitación de sistemas de agua potable en la provincia de Chiriquí  BID II. </t>
    </r>
    <r>
      <rPr>
        <sz val="10"/>
        <rFont val="Arial Narrow"/>
        <family val="2"/>
      </rPr>
      <t xml:space="preserve">
Partida Presupuestaria: 
2.66.1.2.704.05.17   
2.66.1.2.819.05.17
</t>
    </r>
    <r>
      <rPr>
        <b/>
        <sz val="10"/>
        <rFont val="Arial Narrow"/>
        <family val="2"/>
      </rPr>
      <t>Código SINIP:</t>
    </r>
    <r>
      <rPr>
        <sz val="10"/>
        <rFont val="Arial Narrow"/>
        <family val="2"/>
      </rPr>
      <t xml:space="preserve"> 13838.002</t>
    </r>
  </si>
  <si>
    <r>
      <rPr>
        <b/>
        <sz val="10"/>
        <rFont val="Arial Narrow"/>
        <family val="2"/>
      </rPr>
      <t>Mejoramiento, rehabilitación y ampliación de sistemas de agua potable en ciudades cabeceras de provincia BID II</t>
    </r>
    <r>
      <rPr>
        <sz val="10"/>
        <rFont val="Arial Narrow"/>
        <family val="2"/>
      </rPr>
      <t xml:space="preserve">.
Partida Presupuestaria:  
2.66.1.2.704.05.18
2.66.1.2.819.05.18
</t>
    </r>
    <r>
      <rPr>
        <b/>
        <sz val="10"/>
        <rFont val="Arial Narrow"/>
        <family val="2"/>
      </rPr>
      <t>Código SINIP:</t>
    </r>
    <r>
      <rPr>
        <sz val="10"/>
        <rFont val="Arial Narrow"/>
        <family val="2"/>
      </rPr>
      <t xml:space="preserve"> 13838.003</t>
    </r>
  </si>
  <si>
    <r>
      <rPr>
        <b/>
        <sz val="10"/>
        <rFont val="Arial Narrow"/>
        <family val="2"/>
      </rPr>
      <t xml:space="preserve">Fortalecimiento para la Asistencia y Asesoría Técnica  a la Gestión Operativa y Comercial del IDAAN.
</t>
    </r>
    <r>
      <rPr>
        <sz val="10"/>
        <rFont val="Arial Narrow"/>
        <family val="2"/>
      </rPr>
      <t xml:space="preserve">Partida Presupuestaria:
2.66.1.2.349.08.75
2.66.1.2.704.08.75
</t>
    </r>
    <r>
      <rPr>
        <b/>
        <sz val="10"/>
        <rFont val="Arial Narrow"/>
        <family val="2"/>
      </rPr>
      <t>Código SINIP</t>
    </r>
    <r>
      <rPr>
        <sz val="10"/>
        <rFont val="Arial Narrow"/>
        <family val="2"/>
      </rPr>
      <t>: 19912.001</t>
    </r>
  </si>
  <si>
    <r>
      <rPr>
        <b/>
        <sz val="10"/>
        <rFont val="Arial Narrow"/>
        <family val="2"/>
      </rPr>
      <t xml:space="preserve">Administración y Seguimiento al Contrato de Asistencia y Asesoría Técnica a la Gestión Operativa y Comercial del IDAAN.
</t>
    </r>
    <r>
      <rPr>
        <sz val="10"/>
        <rFont val="Arial Narrow"/>
        <family val="2"/>
      </rPr>
      <t xml:space="preserve">Partida Presupuestaria:
2.66.1.2.349.08.76
2.66.1.2.704.08.76
</t>
    </r>
    <r>
      <rPr>
        <b/>
        <sz val="10"/>
        <rFont val="Arial Narrow"/>
        <family val="2"/>
      </rPr>
      <t>Código SINIP:</t>
    </r>
    <r>
      <rPr>
        <sz val="10"/>
        <rFont val="Arial Narrow"/>
        <family val="2"/>
      </rPr>
      <t xml:space="preserve"> 19912.002</t>
    </r>
  </si>
  <si>
    <r>
      <rPr>
        <b/>
        <sz val="10"/>
        <rFont val="Arial Narrow"/>
        <family val="2"/>
      </rPr>
      <t>Reposición y suministro de equipos para las estaciones de bombeo de agua cruda y agua tratada en la Planta Potabilizadora de Chilibre</t>
    </r>
    <r>
      <rPr>
        <sz val="10"/>
        <rFont val="Arial Narrow"/>
        <family val="2"/>
      </rPr>
      <t>.
Partida Presupuestaria:
2.66.1.2.704.08.80
Código SINIP: 22750.002</t>
    </r>
  </si>
  <si>
    <r>
      <rPr>
        <b/>
        <sz val="10"/>
        <rFont val="Arial Narrow"/>
        <family val="2"/>
      </rPr>
      <t>Reposición y Suministro de Equipos para el Edificios de Químicos y Laboratorio de Calidad de Agua en la Planta Potabilizadora de Chilibre</t>
    </r>
    <r>
      <rPr>
        <sz val="10"/>
        <rFont val="Arial Narrow"/>
        <family val="2"/>
      </rPr>
      <t xml:space="preserve">.
Partida Presupuestaria:
2.66.1.2.704.08.81
</t>
    </r>
    <r>
      <rPr>
        <b/>
        <sz val="10"/>
        <rFont val="Arial Narrow"/>
        <family val="2"/>
      </rPr>
      <t>Código SINIP: 22750.003</t>
    </r>
  </si>
  <si>
    <r>
      <rPr>
        <b/>
        <sz val="10"/>
        <color indexed="8"/>
        <rFont val="Arial Narrow"/>
        <family val="2"/>
      </rPr>
      <t>Isla Colón - Captación y ampliación de la planta potabilizador</t>
    </r>
    <r>
      <rPr>
        <sz val="10"/>
        <color indexed="8"/>
        <rFont val="Arial Narrow"/>
        <family val="2"/>
      </rPr>
      <t xml:space="preserve">a  </t>
    </r>
    <r>
      <rPr>
        <b/>
        <sz val="10"/>
        <color indexed="8"/>
        <rFont val="Arial Narrow"/>
        <family val="2"/>
      </rPr>
      <t xml:space="preserve">CAF - II FASE. 
</t>
    </r>
    <r>
      <rPr>
        <sz val="10"/>
        <color indexed="8"/>
        <rFont val="Arial Narrow"/>
        <family val="2"/>
      </rPr>
      <t xml:space="preserve">Partida Presupuestaria:  
2.66.1.2.895.06.28
2.66.1.2.704.06.28
</t>
    </r>
    <r>
      <rPr>
        <b/>
        <sz val="10"/>
        <color indexed="8"/>
        <rFont val="Arial Narrow"/>
        <family val="2"/>
      </rPr>
      <t>Código SINIP:</t>
    </r>
    <r>
      <rPr>
        <sz val="10"/>
        <color indexed="8"/>
        <rFont val="Arial Narrow"/>
        <family val="2"/>
      </rPr>
      <t xml:space="preserve"> 16422.007</t>
    </r>
  </si>
  <si>
    <r>
      <rPr>
        <b/>
        <sz val="10"/>
        <color indexed="8"/>
        <rFont val="Arial Narrow"/>
        <family val="2"/>
      </rPr>
      <t>Implementación de la Inspección Técnica y Ambienta</t>
    </r>
    <r>
      <rPr>
        <sz val="10"/>
        <color indexed="8"/>
        <rFont val="Arial Narrow"/>
        <family val="2"/>
      </rPr>
      <t xml:space="preserve">l </t>
    </r>
    <r>
      <rPr>
        <b/>
        <sz val="10"/>
        <color indexed="8"/>
        <rFont val="Arial Narrow"/>
        <family val="2"/>
      </rPr>
      <t xml:space="preserve">CAF-II FASE
</t>
    </r>
    <r>
      <rPr>
        <sz val="10"/>
        <color indexed="8"/>
        <rFont val="Arial Narrow"/>
        <family val="2"/>
      </rPr>
      <t xml:space="preserve">Partida Presupuestaria: 
2.66.1.2.704.06.30
2.66.1.2.895.06.30
</t>
    </r>
    <r>
      <rPr>
        <b/>
        <sz val="10"/>
        <color indexed="8"/>
        <rFont val="Arial Narrow"/>
        <family val="2"/>
      </rPr>
      <t>Código SINIP: 16422.005</t>
    </r>
  </si>
  <si>
    <r>
      <rPr>
        <b/>
        <sz val="10"/>
        <color indexed="8"/>
        <rFont val="Arial Narrow"/>
        <family val="2"/>
      </rPr>
      <t xml:space="preserve">Fortalecimiento Institucional UP/IDAAN CAF-II FASE
</t>
    </r>
    <r>
      <rPr>
        <sz val="10"/>
        <color indexed="8"/>
        <rFont val="Arial Narrow"/>
        <family val="2"/>
      </rPr>
      <t xml:space="preserve">Partida Presupuestaria:
2.66.1.2.704.06.31
2.66.1.2.895.06.31
</t>
    </r>
    <r>
      <rPr>
        <b/>
        <sz val="10"/>
        <color indexed="8"/>
        <rFont val="Arial Narrow"/>
        <family val="2"/>
      </rPr>
      <t>Código SINIP</t>
    </r>
    <r>
      <rPr>
        <sz val="10"/>
        <color indexed="8"/>
        <rFont val="Arial Narrow"/>
        <family val="2"/>
      </rPr>
      <t>: 16422.006</t>
    </r>
  </si>
  <si>
    <r>
      <rPr>
        <b/>
        <sz val="10"/>
        <rFont val="Arial Narrow"/>
        <family val="2"/>
      </rPr>
      <t xml:space="preserve">Mejoramiento a Redes existentes de Alcantarillado.
</t>
    </r>
    <r>
      <rPr>
        <sz val="10"/>
        <rFont val="Arial Narrow"/>
        <family val="2"/>
      </rPr>
      <t xml:space="preserve">Partida  Presupuestaria:
2.66.1.3.704.01.23
</t>
    </r>
    <r>
      <rPr>
        <b/>
        <sz val="10"/>
        <rFont val="Arial Narrow"/>
        <family val="2"/>
      </rPr>
      <t>Código SINIP:</t>
    </r>
    <r>
      <rPr>
        <sz val="10"/>
        <rFont val="Arial Narrow"/>
        <family val="2"/>
      </rPr>
      <t xml:space="preserve"> 9068.999</t>
    </r>
  </si>
  <si>
    <r>
      <rPr>
        <b/>
        <sz val="10"/>
        <rFont val="Arial Narrow"/>
        <family val="2"/>
      </rPr>
      <t>David - Ampliación del sistema de alcantarillado sanitario.</t>
    </r>
    <r>
      <rPr>
        <sz val="10"/>
        <rFont val="Arial Narrow"/>
        <family val="2"/>
      </rPr>
      <t xml:space="preserve"> 
Partida Presupuestaria:  
2.66.1.3.704.01.43
</t>
    </r>
    <r>
      <rPr>
        <b/>
        <sz val="10"/>
        <rFont val="Arial Narrow"/>
        <family val="2"/>
      </rPr>
      <t>Código SINIP:</t>
    </r>
    <r>
      <rPr>
        <sz val="10"/>
        <rFont val="Arial Narrow"/>
        <family val="2"/>
      </rPr>
      <t xml:space="preserve"> 17296.000</t>
    </r>
  </si>
  <si>
    <r>
      <rPr>
        <b/>
        <sz val="10"/>
        <rFont val="Arial Narrow"/>
        <family val="2"/>
      </rPr>
      <t>Parita - Construcción del sistema de alcantarillado sanitario.</t>
    </r>
    <r>
      <rPr>
        <sz val="10"/>
        <rFont val="Arial Narrow"/>
        <family val="2"/>
      </rPr>
      <t xml:space="preserve">
Partida Presupuestaria: 
2.66.1.3.704.01.50
</t>
    </r>
    <r>
      <rPr>
        <b/>
        <sz val="10"/>
        <rFont val="Arial Narrow"/>
        <family val="2"/>
      </rPr>
      <t>Código SINIP:</t>
    </r>
    <r>
      <rPr>
        <sz val="10"/>
        <rFont val="Arial Narrow"/>
        <family val="2"/>
      </rPr>
      <t xml:space="preserve"> 13965.000</t>
    </r>
  </si>
  <si>
    <r>
      <rPr>
        <b/>
        <sz val="10"/>
        <rFont val="Arial Narrow"/>
        <family val="2"/>
      </rPr>
      <t>Changuinola - Construcción de alcantarillado sanitario</t>
    </r>
    <r>
      <rPr>
        <sz val="10"/>
        <rFont val="Arial Narrow"/>
        <family val="2"/>
      </rPr>
      <t xml:space="preserve">. 
Partida Presupuestaria: 
2.66.1.3.704.01.52
</t>
    </r>
    <r>
      <rPr>
        <b/>
        <sz val="10"/>
        <rFont val="Arial Narrow"/>
        <family val="2"/>
      </rPr>
      <t>Código SINIP:</t>
    </r>
    <r>
      <rPr>
        <sz val="10"/>
        <rFont val="Arial Narrow"/>
        <family val="2"/>
      </rPr>
      <t xml:space="preserve"> 09289.000</t>
    </r>
  </si>
  <si>
    <r>
      <t xml:space="preserve">Construcción del Sistema de </t>
    </r>
    <r>
      <rPr>
        <b/>
        <sz val="10"/>
        <rFont val="Arial Narrow"/>
        <family val="2"/>
      </rPr>
      <t>Alcantarillado de Puerto Mutis</t>
    </r>
    <r>
      <rPr>
        <sz val="10"/>
        <rFont val="Arial Narrow"/>
        <family val="2"/>
      </rPr>
      <t>.
Partida Presupuestaria:
2.66.1.3.704.02.01</t>
    </r>
  </si>
  <si>
    <r>
      <rPr>
        <b/>
        <sz val="10"/>
        <rFont val="Arial Narrow"/>
        <family val="2"/>
      </rPr>
      <t xml:space="preserve">San Carlos - </t>
    </r>
    <r>
      <rPr>
        <sz val="10"/>
        <rFont val="Arial Narrow"/>
        <family val="2"/>
      </rPr>
      <t xml:space="preserve">Construcción del sistema de alcantarillado sanitario. 
Partida Presupuestaria: 
2.66.1.3.704.02.13
</t>
    </r>
    <r>
      <rPr>
        <b/>
        <sz val="10"/>
        <rFont val="Arial Narrow"/>
        <family val="2"/>
      </rPr>
      <t>Código SINIP:</t>
    </r>
    <r>
      <rPr>
        <sz val="10"/>
        <rFont val="Arial Narrow"/>
        <family val="2"/>
      </rPr>
      <t xml:space="preserve"> 09332.000</t>
    </r>
  </si>
  <si>
    <r>
      <t>Estudio, Diseño, Construcción, Operación y Mantenimiento del Sistema de Acueducto y Alcantarillado y Tratamiento de Agua Residuales de</t>
    </r>
    <r>
      <rPr>
        <b/>
        <sz val="10"/>
        <rFont val="Arial Narrow"/>
        <family val="2"/>
      </rPr>
      <t xml:space="preserve"> Isla Contadora.
</t>
    </r>
    <r>
      <rPr>
        <sz val="10"/>
        <rFont val="Arial Narrow"/>
        <family val="2"/>
      </rPr>
      <t xml:space="preserve">Partida Presupuestaria:
2.66.1.3.704.02.16
</t>
    </r>
    <r>
      <rPr>
        <b/>
        <sz val="10"/>
        <rFont val="Arial Narrow"/>
        <family val="2"/>
      </rPr>
      <t>Código SINIP:</t>
    </r>
    <r>
      <rPr>
        <sz val="10"/>
        <rFont val="Arial Narrow"/>
        <family val="2"/>
      </rPr>
      <t xml:space="preserve"> 17075.000</t>
    </r>
  </si>
  <si>
    <r>
      <rPr>
        <b/>
        <sz val="10"/>
        <rFont val="Arial Narrow"/>
        <family val="2"/>
      </rPr>
      <t>Puerto Armuelles</t>
    </r>
    <r>
      <rPr>
        <sz val="10"/>
        <rFont val="Arial Narrow"/>
        <family val="2"/>
      </rPr>
      <t xml:space="preserve">, Ampliación y Mejoras del Sistema de alcantarillado Sanitario.
Partida Presupuestaria:
2.66.1.3.704.04.05
2.66.1.3.895.04.05
</t>
    </r>
    <r>
      <rPr>
        <b/>
        <sz val="10"/>
        <rFont val="Arial Narrow"/>
        <family val="2"/>
      </rPr>
      <t>Código SINIP</t>
    </r>
    <r>
      <rPr>
        <sz val="10"/>
        <rFont val="Arial Narrow"/>
        <family val="2"/>
      </rPr>
      <t>: 16422.002</t>
    </r>
  </si>
  <si>
    <r>
      <rPr>
        <b/>
        <sz val="10"/>
        <rFont val="Arial Narrow"/>
        <family val="2"/>
      </rPr>
      <t>Puerto Armuelles</t>
    </r>
    <r>
      <rPr>
        <sz val="10"/>
        <rFont val="Arial Narrow"/>
        <family val="2"/>
      </rPr>
      <t xml:space="preserve">. Construcción de Intradomiciliarias Sanitarias
Partida Presupuestaria:
2.66.1.3.704.04.06
2.66.1.3.895.04.06
</t>
    </r>
    <r>
      <rPr>
        <b/>
        <sz val="10"/>
        <rFont val="Arial Narrow"/>
        <family val="2"/>
      </rPr>
      <t>Código SINIP</t>
    </r>
    <r>
      <rPr>
        <sz val="10"/>
        <rFont val="Arial Narrow"/>
        <family val="2"/>
      </rPr>
      <t>: 16422.009</t>
    </r>
  </si>
  <si>
    <r>
      <rPr>
        <b/>
        <sz val="10"/>
        <rFont val="Arial Narrow"/>
        <family val="2"/>
      </rPr>
      <t xml:space="preserve">Almirante </t>
    </r>
    <r>
      <rPr>
        <sz val="10"/>
        <rFont val="Arial Narrow"/>
        <family val="2"/>
      </rPr>
      <t xml:space="preserve">- Construcción del sistema de alcantarillado sanitario y tratamiento  CAF - II FASE. 
Partida Presupuestaria: 
2.66.1.3.704.04.02
2.66.1.3.895.04.02
</t>
    </r>
    <r>
      <rPr>
        <b/>
        <sz val="10"/>
        <rFont val="Arial Narrow"/>
        <family val="2"/>
      </rPr>
      <t>Código SINIP</t>
    </r>
    <r>
      <rPr>
        <sz val="10"/>
        <rFont val="Arial Narrow"/>
        <family val="2"/>
      </rPr>
      <t xml:space="preserve">: 16422.003 </t>
    </r>
  </si>
  <si>
    <r>
      <rPr>
        <b/>
        <sz val="10"/>
        <rFont val="Arial Narrow"/>
        <family val="2"/>
      </rPr>
      <t xml:space="preserve">Santiago </t>
    </r>
    <r>
      <rPr>
        <sz val="10"/>
        <rFont val="Arial Narrow"/>
        <family val="2"/>
      </rPr>
      <t xml:space="preserve">- Construcción del sistema de alcantarillado sanitario. 
Partida Presupuestaria: 
2.66.1.3.704.04.04
2.66.1.3.895.04.04
</t>
    </r>
    <r>
      <rPr>
        <b/>
        <sz val="10"/>
        <rFont val="Arial Narrow"/>
        <family val="2"/>
      </rPr>
      <t xml:space="preserve">Código SINIP: </t>
    </r>
    <r>
      <rPr>
        <sz val="10"/>
        <rFont val="Arial Narrow"/>
        <family val="2"/>
      </rPr>
      <t xml:space="preserve">16422.003 </t>
    </r>
  </si>
  <si>
    <r>
      <rPr>
        <b/>
        <sz val="10"/>
        <color indexed="8"/>
        <rFont val="Arial Narrow"/>
        <family val="2"/>
      </rPr>
      <t xml:space="preserve">Mejoras al Sistema Comercial e Informático
</t>
    </r>
    <r>
      <rPr>
        <sz val="10"/>
        <color indexed="8"/>
        <rFont val="Arial Narrow"/>
        <family val="2"/>
      </rPr>
      <t xml:space="preserve">Partida Presupuestaria:
2.66.1.4.704.01.02
</t>
    </r>
    <r>
      <rPr>
        <b/>
        <sz val="10"/>
        <color indexed="8"/>
        <rFont val="Arial Narrow"/>
        <family val="2"/>
      </rPr>
      <t>Código SINIP</t>
    </r>
    <r>
      <rPr>
        <sz val="10"/>
        <color indexed="8"/>
        <rFont val="Arial Narrow"/>
        <family val="2"/>
      </rPr>
      <t>: 9075.999</t>
    </r>
  </si>
  <si>
    <r>
      <rPr>
        <b/>
        <sz val="10"/>
        <color indexed="8"/>
        <rFont val="Arial Narrow"/>
        <family val="2"/>
      </rPr>
      <t xml:space="preserve">Habilitación de Equipo de Bombeo
</t>
    </r>
    <r>
      <rPr>
        <sz val="10"/>
        <color indexed="8"/>
        <rFont val="Arial Narrow"/>
        <family val="2"/>
      </rPr>
      <t xml:space="preserve">Partida Presupuestaria:
2.66.1.4.704.01.04
</t>
    </r>
    <r>
      <rPr>
        <b/>
        <sz val="10"/>
        <color indexed="8"/>
        <rFont val="Arial Narrow"/>
        <family val="2"/>
      </rPr>
      <t>Código SINIP</t>
    </r>
    <r>
      <rPr>
        <sz val="10"/>
        <color indexed="8"/>
        <rFont val="Arial Narrow"/>
        <family val="2"/>
      </rPr>
      <t>: 9329.999</t>
    </r>
  </si>
  <si>
    <r>
      <rPr>
        <b/>
        <sz val="10"/>
        <rFont val="Arial Narrow"/>
        <family val="2"/>
      </rPr>
      <t xml:space="preserve">Instalación de Macro y Micro medición
</t>
    </r>
    <r>
      <rPr>
        <sz val="10"/>
        <rFont val="Arial Narrow"/>
        <family val="2"/>
      </rPr>
      <t xml:space="preserve">Partida Presupuestaria:  
2.66.1.4.001.01.05
2.66.1.4.704.01.05
</t>
    </r>
    <r>
      <rPr>
        <b/>
        <sz val="10"/>
        <rFont val="Arial Narrow"/>
        <family val="2"/>
      </rPr>
      <t xml:space="preserve">Código SINIP: </t>
    </r>
    <r>
      <rPr>
        <sz val="10"/>
        <rFont val="Arial Narrow"/>
        <family val="2"/>
      </rPr>
      <t>9473.999</t>
    </r>
  </si>
  <si>
    <r>
      <rPr>
        <b/>
        <sz val="10"/>
        <rFont val="Arial Narrow"/>
        <family val="2"/>
      </rPr>
      <t>Equipamiento de vehículo</t>
    </r>
    <r>
      <rPr>
        <sz val="10"/>
        <rFont val="Arial Narrow"/>
        <family val="2"/>
      </rPr>
      <t xml:space="preserve">s.
Partida Presupuestaria:
2.66.1.4.501.01.06
</t>
    </r>
    <r>
      <rPr>
        <b/>
        <sz val="10"/>
        <rFont val="Arial Narrow"/>
        <family val="2"/>
      </rPr>
      <t>Código SINIP</t>
    </r>
    <r>
      <rPr>
        <sz val="10"/>
        <rFont val="Arial Narrow"/>
        <family val="2"/>
      </rPr>
      <t>: 9330.999</t>
    </r>
  </si>
  <si>
    <r>
      <rPr>
        <b/>
        <sz val="10"/>
        <rFont val="Arial Narrow"/>
        <family val="2"/>
      </rPr>
      <t>Construcción y Remodelaciones de Edificios.</t>
    </r>
    <r>
      <rPr>
        <sz val="10"/>
        <rFont val="Arial Narrow"/>
        <family val="2"/>
      </rPr>
      <t xml:space="preserve">
Partida Presupuestaria: 
2.66.1.4.704.01.07
</t>
    </r>
    <r>
      <rPr>
        <b/>
        <sz val="10"/>
        <rFont val="Arial Narrow"/>
        <family val="2"/>
      </rPr>
      <t>Código SINIP:</t>
    </r>
    <r>
      <rPr>
        <sz val="10"/>
        <rFont val="Arial Narrow"/>
        <family val="2"/>
      </rPr>
      <t xml:space="preserve"> 9494.000</t>
    </r>
  </si>
  <si>
    <r>
      <rPr>
        <b/>
        <sz val="10"/>
        <rFont val="Arial Narrow"/>
        <family val="2"/>
      </rPr>
      <t>Mantenimiento de Plantas Eléctrica</t>
    </r>
    <r>
      <rPr>
        <sz val="10"/>
        <rFont val="Arial Narrow"/>
        <family val="2"/>
      </rPr>
      <t xml:space="preserve">s.
Partida Presupuestaria:
2.66.1.4.70401.12
</t>
    </r>
    <r>
      <rPr>
        <b/>
        <sz val="10"/>
        <rFont val="Arial Narrow"/>
        <family val="2"/>
      </rPr>
      <t>Código SINIP:</t>
    </r>
    <r>
      <rPr>
        <sz val="10"/>
        <rFont val="Arial Narrow"/>
        <family val="2"/>
      </rPr>
      <t xml:space="preserve"> 9475.000</t>
    </r>
  </si>
  <si>
    <r>
      <rPr>
        <b/>
        <sz val="10"/>
        <rFont val="Arial Narrow"/>
        <family val="2"/>
      </rPr>
      <t>Reposición de Aros  Reposición de aros y tapas en los sistemas de agua potable y aguas servidas en la Regió</t>
    </r>
    <r>
      <rPr>
        <sz val="10"/>
        <rFont val="Arial Narrow"/>
        <family val="2"/>
      </rPr>
      <t xml:space="preserve">n Metropolitana
Partida Presupuestaria:
2.66.1.4.704.01.13
</t>
    </r>
    <r>
      <rPr>
        <b/>
        <sz val="10"/>
        <rFont val="Arial Narrow"/>
        <family val="2"/>
      </rPr>
      <t>Código SINIP:</t>
    </r>
    <r>
      <rPr>
        <sz val="10"/>
        <rFont val="Arial Narrow"/>
        <family val="2"/>
      </rPr>
      <t xml:space="preserve"> 9475.000</t>
    </r>
  </si>
  <si>
    <r>
      <rPr>
        <b/>
        <sz val="10"/>
        <rFont val="Arial Narrow"/>
        <family val="2"/>
      </rPr>
      <t xml:space="preserve">Instalación Válvulas  Reposición e instalación de válvulas e hidrantes en el área Metropolitana
</t>
    </r>
    <r>
      <rPr>
        <sz val="10"/>
        <rFont val="Arial Narrow"/>
        <family val="2"/>
      </rPr>
      <t xml:space="preserve">Partida Presupuestaria:
2.66.1.4.704.01.14
</t>
    </r>
    <r>
      <rPr>
        <b/>
        <sz val="10"/>
        <rFont val="Arial Narrow"/>
        <family val="2"/>
      </rPr>
      <t>Código SINIP</t>
    </r>
    <r>
      <rPr>
        <sz val="10"/>
        <rFont val="Arial Narrow"/>
        <family val="2"/>
      </rPr>
      <t>: 14400.000</t>
    </r>
  </si>
  <si>
    <r>
      <rPr>
        <b/>
        <sz val="10"/>
        <rFont val="Arial Narrow"/>
        <family val="2"/>
      </rPr>
      <t xml:space="preserve">Inst Válvulas Regula   Instalación de válvulas reguladoras en el área Metropolitana
</t>
    </r>
    <r>
      <rPr>
        <sz val="10"/>
        <rFont val="Arial Narrow"/>
        <family val="2"/>
      </rPr>
      <t xml:space="preserve">Partida Presupuestaria
2.66.1.4.704.01.15
</t>
    </r>
    <r>
      <rPr>
        <b/>
        <sz val="10"/>
        <rFont val="Arial Narrow"/>
        <family val="2"/>
      </rPr>
      <t>Código SINIP:</t>
    </r>
    <r>
      <rPr>
        <sz val="10"/>
        <rFont val="Arial Narrow"/>
        <family val="2"/>
      </rPr>
      <t xml:space="preserve"> 14401.000                         </t>
    </r>
  </si>
  <si>
    <r>
      <rPr>
        <b/>
        <sz val="10"/>
        <rFont val="Arial Narrow"/>
        <family val="2"/>
      </rPr>
      <t xml:space="preserve">Emergencia Ambiental.
</t>
    </r>
    <r>
      <rPr>
        <sz val="10"/>
        <rFont val="Arial Narrow"/>
        <family val="2"/>
      </rPr>
      <t>Partida Presupuestaria: 2.66.1.4.02.06</t>
    </r>
  </si>
  <si>
    <r>
      <rPr>
        <b/>
        <sz val="10"/>
        <color theme="1"/>
        <rFont val="Arial Narrow"/>
        <family val="2"/>
      </rPr>
      <t xml:space="preserve">Fort. Mej A. Metrop.   Fortalecimiento para la Administración del Programa de mejora a la gestión Operativa del IDAAn en el área Metropolitana
</t>
    </r>
    <r>
      <rPr>
        <sz val="10"/>
        <color theme="1"/>
        <rFont val="Arial Narrow"/>
        <family val="2"/>
      </rPr>
      <t xml:space="preserve">Partida Presupuestaria:
2.66.1.2.704.08.77
2.66.1.2.349.08.77
</t>
    </r>
    <r>
      <rPr>
        <b/>
        <sz val="10"/>
        <color theme="1"/>
        <rFont val="Arial Narrow"/>
        <family val="2"/>
      </rPr>
      <t>Código SINIP</t>
    </r>
    <r>
      <rPr>
        <sz val="10"/>
        <color theme="1"/>
        <rFont val="Arial Narrow"/>
        <family val="2"/>
      </rPr>
      <t xml:space="preserve">: 19912.003 </t>
    </r>
  </si>
  <si>
    <r>
      <t>Construcción del sistema de acueducto y Alcantarillado de</t>
    </r>
    <r>
      <rPr>
        <b/>
        <sz val="10"/>
        <rFont val="Arial Narrow"/>
        <family val="2"/>
      </rPr>
      <t xml:space="preserve"> EL Chorrillo y Santa Ana.
</t>
    </r>
    <r>
      <rPr>
        <sz val="10"/>
        <rFont val="Arial Narrow"/>
        <family val="2"/>
      </rPr>
      <t xml:space="preserve">Partida Presupuestaria:
2.66.1.3.704.04.01
</t>
    </r>
    <r>
      <rPr>
        <b/>
        <sz val="10"/>
        <rFont val="Arial Narrow"/>
        <family val="2"/>
      </rPr>
      <t>Codigo SINIP: 13811.003</t>
    </r>
  </si>
  <si>
    <t>Asignado mayo (%)</t>
  </si>
  <si>
    <t>INSTITUTO DE ACUEDUCTOS Y ALCANTARILLADOS NACIONALES
DIRECCIÓN DE PLANIFICACIÓN
INFORME DE EJECUCIÓN FÍSICA - PRESUPUESTARIA
Presupuesto de Inversiones -  Año 2021
Periodo: mayo
(en Balboas)</t>
  </si>
  <si>
    <t>Avance Físico mayo 2021 (%)</t>
  </si>
  <si>
    <t xml:space="preserve"> Modificado mayo 2021 (%)</t>
  </si>
  <si>
    <r>
      <rPr>
        <b/>
        <sz val="10"/>
        <rFont val="Arial Narrow"/>
        <family val="2"/>
      </rPr>
      <t>Construcción de la Red de Distribución (Jalisco, Agua Bendita y Pedernal)</t>
    </r>
    <r>
      <rPr>
        <sz val="10"/>
        <rFont val="Arial Narrow"/>
        <family val="2"/>
      </rPr>
      <t xml:space="preserve">
Partida Presupuestaria: 
2.66.1.2.501.04.22
</t>
    </r>
    <r>
      <rPr>
        <b/>
        <sz val="10"/>
        <rFont val="Arial Narrow"/>
        <family val="2"/>
      </rPr>
      <t>Código SINIP</t>
    </r>
    <r>
      <rPr>
        <sz val="10"/>
        <rFont val="Arial Narrow"/>
        <family val="2"/>
      </rPr>
      <t xml:space="preserve">: </t>
    </r>
  </si>
  <si>
    <r>
      <rPr>
        <b/>
        <sz val="10"/>
        <rFont val="Arial Narrow"/>
        <family val="2"/>
      </rPr>
      <t xml:space="preserve">Administración, Supervición de Mejoras al sistema de agua potable. </t>
    </r>
    <r>
      <rPr>
        <sz val="10"/>
        <rFont val="Arial Narrow"/>
        <family val="2"/>
      </rPr>
      <t xml:space="preserve">
Partida Presupuestaria:
2.66.1.2.06.05
</t>
    </r>
    <r>
      <rPr>
        <b/>
        <sz val="10"/>
        <rFont val="Arial Narrow"/>
        <family val="2"/>
      </rPr>
      <t>Código SINIP:</t>
    </r>
  </si>
  <si>
    <r>
      <rPr>
        <b/>
        <sz val="10"/>
        <rFont val="Arial Narrow"/>
        <family val="2"/>
      </rPr>
      <t xml:space="preserve">Avance de mayo de 2021: </t>
    </r>
    <r>
      <rPr>
        <sz val="10"/>
        <rFont val="Arial Narrow"/>
        <family val="2"/>
      </rPr>
      <t>No se ha iniciado un proceso de licitación del proyecto.</t>
    </r>
  </si>
  <si>
    <r>
      <rPr>
        <b/>
        <sz val="10"/>
        <rFont val="Arial Narrow"/>
        <family val="2"/>
      </rPr>
      <t xml:space="preserve">Avance de mayo 2021: </t>
    </r>
    <r>
      <rPr>
        <sz val="10"/>
        <rFont val="Arial Narrow"/>
        <family val="2"/>
      </rPr>
      <t xml:space="preserve">
Incluye el pago de planilla para funcionarios eventuales y pago de cuentas de los Contratos de reparación de fugas. El pago de los contratos privados de reparación de fugas.                                                                        </t>
    </r>
  </si>
  <si>
    <r>
      <t xml:space="preserve">Contratista: Constructira MECO  S:A
Contrato No.:  </t>
    </r>
    <r>
      <rPr>
        <sz val="10"/>
        <rFont val="Arial Narrow"/>
        <family val="2"/>
      </rPr>
      <t>COC-09-CAF-2014</t>
    </r>
    <r>
      <rPr>
        <b/>
        <sz val="10"/>
        <rFont val="Arial Narrow"/>
        <family val="2"/>
      </rPr>
      <t xml:space="preserve">
Monto: </t>
    </r>
    <r>
      <rPr>
        <sz val="10"/>
        <rFont val="Arial Narrow"/>
        <family val="2"/>
      </rPr>
      <t>B/.25,430,363.36</t>
    </r>
    <r>
      <rPr>
        <b/>
        <sz val="10"/>
        <rFont val="Arial Narrow"/>
        <family val="2"/>
      </rPr>
      <t xml:space="preserve">
Orden de proceder: </t>
    </r>
    <r>
      <rPr>
        <sz val="10"/>
        <rFont val="Arial Narrow"/>
        <family val="2"/>
      </rPr>
      <t>29 de diciembre de 2014</t>
    </r>
    <r>
      <rPr>
        <b/>
        <sz val="10"/>
        <rFont val="Arial Narrow"/>
        <family val="2"/>
      </rPr>
      <t xml:space="preserve">
Fecha de Terminación: </t>
    </r>
    <r>
      <rPr>
        <sz val="10"/>
        <rFont val="Arial Narrow"/>
        <family val="2"/>
      </rPr>
      <t>28 de febrero de 2019</t>
    </r>
    <r>
      <rPr>
        <b/>
        <sz val="10"/>
        <rFont val="Arial Narrow"/>
        <family val="2"/>
      </rPr>
      <t xml:space="preserve">
Avance de mayo 2021: </t>
    </r>
    <r>
      <rPr>
        <sz val="10"/>
        <rFont val="Arial Narrow"/>
        <family val="2"/>
      </rPr>
      <t>En trámite en la Contraloría, Adenda No.5 de costo (B/.237,818.04) y tiempo hasta el 31-Dic-2021; no tiene el presupuesto completo para el 2021, por ende no se ha logrado perfeccionar. Se ha procedido a devengar el presupuesto aprobado y se recomienda hacer una Liquidación en la vigencia 2022 con el Saldo que quede. Cuenta con Acta de Inspección Final y Acta Sustancial de 8-enero-2020. Pendiente correcciones y aceptaciones de planos As Built y pagos para levantar Acta Final.</t>
    </r>
  </si>
  <si>
    <r>
      <rPr>
        <b/>
        <sz val="10"/>
        <rFont val="Arial Narrow"/>
        <family val="2"/>
      </rPr>
      <t>Avance de mayo 2021:</t>
    </r>
    <r>
      <rPr>
        <sz val="10"/>
        <rFont val="Arial Narrow"/>
        <family val="2"/>
      </rPr>
      <t xml:space="preserve"> No se  ha inciado un proceso de licitación del proyecto.</t>
    </r>
  </si>
  <si>
    <r>
      <rPr>
        <b/>
        <sz val="10"/>
        <rFont val="Arial Narrow"/>
        <family val="2"/>
      </rPr>
      <t>Avance de mayo 2021:</t>
    </r>
    <r>
      <rPr>
        <sz val="10"/>
        <rFont val="Arial Narrow"/>
        <family val="2"/>
      </rPr>
      <t xml:space="preserve"> El Proyecto Mejoras a las redes existentes - A nivel nacional incluye varios proyectos señalados a continuación,Además se contempla el pago de planilla por inversión.</t>
    </r>
  </si>
  <si>
    <r>
      <t xml:space="preserve">Diseño y Construcción de mejoras al Sistema de Distribución de Agua Potable de Sector 4, Pacora
Monto: </t>
    </r>
    <r>
      <rPr>
        <sz val="10"/>
        <color indexed="8"/>
        <rFont val="Arial Narrow"/>
        <family val="2"/>
      </rPr>
      <t>B/.1,012,000</t>
    </r>
    <r>
      <rPr>
        <b/>
        <sz val="10"/>
        <color indexed="8"/>
        <rFont val="Arial Narrow"/>
        <family val="2"/>
      </rPr>
      <t xml:space="preserve">
Contratista: </t>
    </r>
    <r>
      <rPr>
        <sz val="10"/>
        <color indexed="8"/>
        <rFont val="Arial Narrow"/>
        <family val="2"/>
      </rPr>
      <t>INVERSIONES SOLABED, S.A</t>
    </r>
    <r>
      <rPr>
        <b/>
        <sz val="10"/>
        <color indexed="8"/>
        <rFont val="Arial Narrow"/>
        <family val="2"/>
      </rPr>
      <t xml:space="preserve">
Contrato: </t>
    </r>
    <r>
      <rPr>
        <sz val="10"/>
        <color indexed="8"/>
        <rFont val="Arial Narrow"/>
        <family val="2"/>
      </rPr>
      <t>132-2017</t>
    </r>
    <r>
      <rPr>
        <b/>
        <sz val="10"/>
        <color indexed="8"/>
        <rFont val="Arial Narrow"/>
        <family val="2"/>
      </rPr>
      <t xml:space="preserve">
Orden de proceder: </t>
    </r>
    <r>
      <rPr>
        <sz val="10"/>
        <color indexed="8"/>
        <rFont val="Arial Narrow"/>
        <family val="2"/>
      </rPr>
      <t>16 de mayo de 2018</t>
    </r>
    <r>
      <rPr>
        <b/>
        <sz val="10"/>
        <color indexed="8"/>
        <rFont val="Arial Narrow"/>
        <family val="2"/>
      </rPr>
      <t xml:space="preserve">
Fecha de Terminación: </t>
    </r>
    <r>
      <rPr>
        <sz val="10"/>
        <color indexed="8"/>
        <rFont val="Arial Narrow"/>
        <family val="2"/>
      </rPr>
      <t>25 de febrero de 2020.</t>
    </r>
    <r>
      <rPr>
        <b/>
        <sz val="10"/>
        <color indexed="8"/>
        <rFont val="Arial Narrow"/>
        <family val="2"/>
      </rPr>
      <t xml:space="preserve">
Avance de mayo 2021:</t>
    </r>
    <r>
      <rPr>
        <sz val="10"/>
        <color indexed="8"/>
        <rFont val="Arial Narrow"/>
        <family val="2"/>
      </rPr>
      <t xml:space="preserve"> Se está evaluando mantener el proyecto con su alcance inicial y solo pedir una Adenda de tiempo para su terminación. </t>
    </r>
  </si>
  <si>
    <r>
      <rPr>
        <b/>
        <sz val="10"/>
        <rFont val="Arial Narrow"/>
        <family val="2"/>
      </rPr>
      <t>Mejoramiento al Sistema de Abastecimiento de Agua Potable de Buenos Aires, San Isidro
Monto:</t>
    </r>
    <r>
      <rPr>
        <sz val="10"/>
        <rFont val="Arial Narrow"/>
        <family val="2"/>
      </rPr>
      <t xml:space="preserve"> B/, 320,657</t>
    </r>
    <r>
      <rPr>
        <b/>
        <sz val="10"/>
        <rFont val="Arial Narrow"/>
        <family val="2"/>
      </rPr>
      <t xml:space="preserve">
Contratista: </t>
    </r>
    <r>
      <rPr>
        <sz val="10"/>
        <rFont val="Arial Narrow"/>
        <family val="2"/>
      </rPr>
      <t>Representaciones Halfe, S.A</t>
    </r>
    <r>
      <rPr>
        <b/>
        <sz val="10"/>
        <rFont val="Arial Narrow"/>
        <family val="2"/>
      </rPr>
      <t xml:space="preserve">
Contrato: </t>
    </r>
    <r>
      <rPr>
        <sz val="10"/>
        <rFont val="Arial Narrow"/>
        <family val="2"/>
      </rPr>
      <t>No. 31-2017</t>
    </r>
    <r>
      <rPr>
        <b/>
        <sz val="10"/>
        <rFont val="Arial Narrow"/>
        <family val="2"/>
      </rPr>
      <t xml:space="preserve">
Orden de Proceder: </t>
    </r>
    <r>
      <rPr>
        <sz val="10"/>
        <rFont val="Arial Narrow"/>
        <family val="2"/>
      </rPr>
      <t>1 de agosto de 2018</t>
    </r>
    <r>
      <rPr>
        <b/>
        <sz val="10"/>
        <rFont val="Arial Narrow"/>
        <family val="2"/>
      </rPr>
      <t xml:space="preserve">
Fecha de Terminación: </t>
    </r>
    <r>
      <rPr>
        <sz val="10"/>
        <rFont val="Arial Narrow"/>
        <family val="2"/>
      </rPr>
      <t>27 de diciembre de 2018</t>
    </r>
    <r>
      <rPr>
        <b/>
        <sz val="10"/>
        <rFont val="Arial Narrow"/>
        <family val="2"/>
      </rPr>
      <t xml:space="preserve">
Avance de mayo de 2021: </t>
    </r>
    <r>
      <rPr>
        <sz val="10"/>
        <rFont val="Arial Narrow"/>
        <family val="2"/>
      </rPr>
      <t xml:space="preserve">Asesoría Legal, le solicitó a los abogados del contratista, un desglose de precios del monto solicitado para indemnizar, para la resolución del contrato. </t>
    </r>
  </si>
  <si>
    <r>
      <rPr>
        <b/>
        <sz val="10"/>
        <rFont val="Arial Narrow"/>
        <family val="2"/>
      </rPr>
      <t xml:space="preserve">Construcción del Sistema de Acueducto para la comunidad de Los Tecales, corregimiento de Arraiján
Monto: </t>
    </r>
    <r>
      <rPr>
        <sz val="10"/>
        <rFont val="Arial Narrow"/>
        <family val="2"/>
      </rPr>
      <t>B/.108,154.50</t>
    </r>
    <r>
      <rPr>
        <b/>
        <sz val="10"/>
        <rFont val="Arial Narrow"/>
        <family val="2"/>
      </rPr>
      <t xml:space="preserve">
Contratista: </t>
    </r>
    <r>
      <rPr>
        <sz val="10"/>
        <rFont val="Arial Narrow"/>
        <family val="2"/>
      </rPr>
      <t>Estudio de Ingeniería  S.A</t>
    </r>
    <r>
      <rPr>
        <b/>
        <sz val="10"/>
        <rFont val="Arial Narrow"/>
        <family val="2"/>
      </rPr>
      <t xml:space="preserve">
Orden de Proceder: </t>
    </r>
    <r>
      <rPr>
        <sz val="10"/>
        <rFont val="Arial Narrow"/>
        <family val="2"/>
      </rPr>
      <t>5 de agosto de 2019</t>
    </r>
    <r>
      <rPr>
        <b/>
        <sz val="10"/>
        <rFont val="Arial Narrow"/>
        <family val="2"/>
      </rPr>
      <t xml:space="preserve">
Fecha de Terminación: </t>
    </r>
    <r>
      <rPr>
        <sz val="10"/>
        <rFont val="Arial Narrow"/>
        <family val="2"/>
      </rPr>
      <t>2 de noviembre de 2019</t>
    </r>
    <r>
      <rPr>
        <b/>
        <sz val="10"/>
        <rFont val="Arial Narrow"/>
        <family val="2"/>
      </rPr>
      <t xml:space="preserve">
Avance de mayo 2021:</t>
    </r>
    <r>
      <rPr>
        <sz val="10"/>
        <rFont val="Arial Narrow"/>
        <family val="2"/>
      </rPr>
      <t xml:space="preserve"> Se esta en espera de la respuesta sobre los informes de resolución administrativa por parte del Departamento de Asesoría Legal,  </t>
    </r>
  </si>
  <si>
    <r>
      <t xml:space="preserve">Mejoramiento al Sistema de Abastecimiento de Agua Potable de San Martín, 6 de abril y San Isidro
Contrato: </t>
    </r>
    <r>
      <rPr>
        <sz val="10"/>
        <rFont val="Arial Narrow"/>
        <family val="2"/>
      </rPr>
      <t>C-32-2017</t>
    </r>
    <r>
      <rPr>
        <b/>
        <sz val="10"/>
        <rFont val="Arial Narrow"/>
        <family val="2"/>
      </rPr>
      <t xml:space="preserve">
Contratista: </t>
    </r>
    <r>
      <rPr>
        <sz val="10"/>
        <rFont val="Arial Narrow"/>
        <family val="2"/>
      </rPr>
      <t>Consorcio Aguas de San Martín y 6 de abril (RODSA y NYR Construcción)</t>
    </r>
    <r>
      <rPr>
        <b/>
        <sz val="10"/>
        <rFont val="Arial Narrow"/>
        <family val="2"/>
      </rPr>
      <t xml:space="preserve">
Avance de mayo 2021:</t>
    </r>
    <r>
      <rPr>
        <sz val="10"/>
        <rFont val="Arial Narrow"/>
        <family val="2"/>
      </rPr>
      <t xml:space="preserve">  Se esta en espera de la respuesta sobre los informes de resolución administrativa por parte del Departamento de Asesoría Legal,  </t>
    </r>
  </si>
  <si>
    <r>
      <t xml:space="preserve">Mejoramiento al Sistema de Abastecimiento de Agua Potable de Cerro La Cruz y Río Palomo.
Contrato:  </t>
    </r>
    <r>
      <rPr>
        <sz val="10"/>
        <rFont val="Arial Narrow"/>
        <family val="2"/>
      </rPr>
      <t>C-122-2017</t>
    </r>
    <r>
      <rPr>
        <b/>
        <sz val="10"/>
        <rFont val="Arial Narrow"/>
        <family val="2"/>
      </rPr>
      <t xml:space="preserve">
Contratista: </t>
    </r>
    <r>
      <rPr>
        <sz val="10"/>
        <rFont val="Arial Narrow"/>
        <family val="2"/>
      </rPr>
      <t>Proyectos Generales, S.A</t>
    </r>
    <r>
      <rPr>
        <b/>
        <sz val="10"/>
        <rFont val="Arial Narrow"/>
        <family val="2"/>
      </rPr>
      <t xml:space="preserve">
Avance de mayo de 2021: </t>
    </r>
    <r>
      <rPr>
        <sz val="10"/>
        <rFont val="Arial Narrow"/>
        <family val="2"/>
      </rPr>
      <t xml:space="preserve">Se esta en espera de la respuesta sobre los informes de resolución administrativa por parte del Departamento de Asesoría Legal,  </t>
    </r>
  </si>
  <si>
    <r>
      <t xml:space="preserve">Suministro e Instalación de tanque de 100,000 galones para colocar en la comunidad de San Isidro.
Contrato: </t>
    </r>
    <r>
      <rPr>
        <sz val="10"/>
        <rFont val="Arial Narrow"/>
        <family val="2"/>
      </rPr>
      <t>C-34-2019</t>
    </r>
    <r>
      <rPr>
        <b/>
        <sz val="10"/>
        <rFont val="Arial Narrow"/>
        <family val="2"/>
      </rPr>
      <t xml:space="preserve">
Contratista:  </t>
    </r>
    <r>
      <rPr>
        <sz val="10"/>
        <rFont val="Arial Narrow"/>
        <family val="2"/>
      </rPr>
      <t>Administradora de Proyectos de Construcción, S.A. APROCOSA</t>
    </r>
    <r>
      <rPr>
        <b/>
        <sz val="10"/>
        <rFont val="Arial Narrow"/>
        <family val="2"/>
      </rPr>
      <t xml:space="preserve">
Avance a mayo de 2021: </t>
    </r>
    <r>
      <rPr>
        <sz val="10"/>
        <rFont val="Arial Narrow"/>
        <family val="2"/>
      </rPr>
      <t>Se realizó subsanación solicitada por la Contraloría, de la Adenda No.1; pendiente refrendo por parte de Contraloría</t>
    </r>
  </si>
  <si>
    <r>
      <t xml:space="preserve">Mejoras al sistema de abastecimiento de agua potable de Los Pinos, corregimiento de Arraiján, Distrito de Arraiján.
Contratista: </t>
    </r>
    <r>
      <rPr>
        <sz val="10"/>
        <rFont val="Arial Narrow"/>
        <family val="2"/>
      </rPr>
      <t>Servicios Electromecánicos y Tecnológicos, S.A.</t>
    </r>
    <r>
      <rPr>
        <b/>
        <sz val="10"/>
        <rFont val="Arial Narrow"/>
        <family val="2"/>
      </rPr>
      <t xml:space="preserve">
Avance de mayo de 2021: </t>
    </r>
    <r>
      <rPr>
        <sz val="10"/>
        <rFont val="Arial Narrow"/>
        <family val="2"/>
      </rPr>
      <t xml:space="preserve">Asesoría Legal respondió que la empresa estaba inhabilitada asi que la Dirección de Operaciones canceló el proyecto por el momento. </t>
    </r>
  </si>
  <si>
    <r>
      <rPr>
        <b/>
        <sz val="10"/>
        <rFont val="Arial Narrow"/>
        <family val="2"/>
      </rPr>
      <t xml:space="preserve">Mejoras al Sistema de Abastecimiento  de Agua Potable de la 28 de noviembre, corregimiento de Arraiján.
Monto: </t>
    </r>
    <r>
      <rPr>
        <sz val="10"/>
        <rFont val="Arial Narrow"/>
        <family val="2"/>
      </rPr>
      <t>B/. 84,316.00</t>
    </r>
    <r>
      <rPr>
        <b/>
        <sz val="10"/>
        <rFont val="Arial Narrow"/>
        <family val="2"/>
      </rPr>
      <t xml:space="preserve">
Contratista:</t>
    </r>
    <r>
      <rPr>
        <sz val="10"/>
        <rFont val="Arial Narrow"/>
        <family val="2"/>
      </rPr>
      <t xml:space="preserve"> Estudios de Ingenieria S.A</t>
    </r>
    <r>
      <rPr>
        <b/>
        <sz val="10"/>
        <rFont val="Arial Narrow"/>
        <family val="2"/>
      </rPr>
      <t xml:space="preserve">
Orden de Proceder: </t>
    </r>
    <r>
      <rPr>
        <sz val="10"/>
        <rFont val="Arial Narrow"/>
        <family val="2"/>
      </rPr>
      <t>5 de agosto de 2019</t>
    </r>
    <r>
      <rPr>
        <b/>
        <sz val="10"/>
        <rFont val="Arial Narrow"/>
        <family val="2"/>
      </rPr>
      <t xml:space="preserve">
Fecha de Terminación:  </t>
    </r>
    <r>
      <rPr>
        <sz val="10"/>
        <rFont val="Arial Narrow"/>
        <family val="2"/>
      </rPr>
      <t>2 de noviembre de 2019</t>
    </r>
    <r>
      <rPr>
        <b/>
        <sz val="10"/>
        <rFont val="Arial Narrow"/>
        <family val="2"/>
      </rPr>
      <t xml:space="preserve">
Avance de mayo 2021:</t>
    </r>
    <r>
      <rPr>
        <sz val="10"/>
        <rFont val="Arial Narrow"/>
        <family val="2"/>
      </rPr>
      <t xml:space="preserve">   Se esta en espera de la respuesta sobre los informes de resolución administrativa por parte del Departamento de Asesoría Legal</t>
    </r>
  </si>
  <si>
    <r>
      <rPr>
        <b/>
        <sz val="10"/>
        <rFont val="Arial Narrow"/>
        <family val="2"/>
      </rPr>
      <t xml:space="preserve">Avance de mayo 2021: </t>
    </r>
    <r>
      <rPr>
        <sz val="10"/>
        <rFont val="Arial Narrow"/>
        <family val="2"/>
      </rPr>
      <t xml:space="preserve"> Gastos administrativos del programa.</t>
    </r>
  </si>
  <si>
    <r>
      <rPr>
        <sz val="10"/>
        <rFont val="Arial Narrow"/>
        <family val="2"/>
      </rPr>
      <t>Se incluyen los siguientes proyectos:</t>
    </r>
    <r>
      <rPr>
        <b/>
        <sz val="10"/>
        <rFont val="Arial Narrow"/>
        <family val="2"/>
      </rPr>
      <t xml:space="preserve">
ERP:    Adjudicación de Contrato al Consorcio SYNAPSIS
Monto: </t>
    </r>
    <r>
      <rPr>
        <sz val="10"/>
        <rFont val="Arial Narrow"/>
        <family val="2"/>
      </rPr>
      <t>B/.11,074,500.00.</t>
    </r>
    <r>
      <rPr>
        <b/>
        <sz val="10"/>
        <rFont val="Arial Narrow"/>
        <family val="2"/>
      </rPr>
      <t xml:space="preserve">
Fecha de inicio: </t>
    </r>
    <r>
      <rPr>
        <sz val="10"/>
        <rFont val="Arial Narrow"/>
        <family val="2"/>
      </rPr>
      <t>15 de mayo de 2015</t>
    </r>
    <r>
      <rPr>
        <b/>
        <sz val="10"/>
        <rFont val="Arial Narrow"/>
        <family val="2"/>
      </rPr>
      <t xml:space="preserve">
fecha de Terminación: </t>
    </r>
    <r>
      <rPr>
        <sz val="10"/>
        <rFont val="Arial Narrow"/>
        <family val="2"/>
      </rPr>
      <t>31 de Diciembre de 2022 (Etapa de Operación y Mantenimiento.)</t>
    </r>
    <r>
      <rPr>
        <b/>
        <sz val="10"/>
        <rFont val="Arial Narrow"/>
        <family val="2"/>
      </rPr>
      <t xml:space="preserve">
Avance de mayo 2021: </t>
    </r>
    <r>
      <rPr>
        <sz val="10"/>
        <rFont val="Arial Narrow"/>
        <family val="2"/>
      </rPr>
      <t>En trámite de cuentas pendientes de pago.</t>
    </r>
  </si>
  <si>
    <r>
      <rPr>
        <b/>
        <sz val="10"/>
        <rFont val="Arial Narrow"/>
        <family val="2"/>
      </rPr>
      <t xml:space="preserve">Diseño de la Fase de Floculación y Rehabilitación de Todos los Componentes de la PTAP  de San Félix
Contrato: </t>
    </r>
    <r>
      <rPr>
        <sz val="10"/>
        <rFont val="Arial Narrow"/>
        <family val="2"/>
      </rPr>
      <t>COC-BID-2018 (fid-128)no.69</t>
    </r>
    <r>
      <rPr>
        <b/>
        <sz val="10"/>
        <rFont val="Arial Narrow"/>
        <family val="2"/>
      </rPr>
      <t xml:space="preserve">
Monto: </t>
    </r>
    <r>
      <rPr>
        <sz val="10"/>
        <rFont val="Arial Narrow"/>
        <family val="2"/>
      </rPr>
      <t>B/. 742,260</t>
    </r>
    <r>
      <rPr>
        <b/>
        <sz val="10"/>
        <rFont val="Arial Narrow"/>
        <family val="2"/>
      </rPr>
      <t xml:space="preserve">
Contratista: </t>
    </r>
    <r>
      <rPr>
        <sz val="10"/>
        <rFont val="Arial Narrow"/>
        <family val="2"/>
      </rPr>
      <t>Viguecons Estevez, S.L.</t>
    </r>
    <r>
      <rPr>
        <b/>
        <sz val="10"/>
        <rFont val="Arial Narrow"/>
        <family val="2"/>
      </rPr>
      <t xml:space="preserve">
Orden de proceder: </t>
    </r>
    <r>
      <rPr>
        <sz val="10"/>
        <rFont val="Arial Narrow"/>
        <family val="2"/>
      </rPr>
      <t>16 de enero de 2019.</t>
    </r>
    <r>
      <rPr>
        <b/>
        <sz val="10"/>
        <rFont val="Arial Narrow"/>
        <family val="2"/>
      </rPr>
      <t xml:space="preserve">
Fecha de Terminación: </t>
    </r>
    <r>
      <rPr>
        <sz val="10"/>
        <rFont val="Arial Narrow"/>
        <family val="2"/>
      </rPr>
      <t>13 de septiembre de 2019</t>
    </r>
    <r>
      <rPr>
        <b/>
        <sz val="10"/>
        <rFont val="Arial Narrow"/>
        <family val="2"/>
      </rPr>
      <t xml:space="preserve">
Avance de mayo de 2021:</t>
    </r>
    <r>
      <rPr>
        <sz val="10"/>
        <rFont val="Arial Narrow"/>
        <family val="2"/>
      </rPr>
      <t xml:space="preserve">  Todos los trabajos se recibieron a satisfaccion y se tiene Acta de Recibo Final de la obra. Pendiente el pago del retenido.</t>
    </r>
  </si>
  <si>
    <r>
      <rPr>
        <b/>
        <sz val="10"/>
        <rFont val="Arial Narrow"/>
        <family val="2"/>
      </rPr>
      <t xml:space="preserve">Proyecto: Mejoras a la toma y estación de bombeo de agua cruda para la Planta Potabilizadora de Changuinola". 
Contratista: </t>
    </r>
    <r>
      <rPr>
        <sz val="10"/>
        <rFont val="Arial Narrow"/>
        <family val="2"/>
      </rPr>
      <t>JOCA  S.A</t>
    </r>
    <r>
      <rPr>
        <b/>
        <sz val="10"/>
        <rFont val="Arial Narrow"/>
        <family val="2"/>
      </rPr>
      <t xml:space="preserve">
Monto: </t>
    </r>
    <r>
      <rPr>
        <sz val="10"/>
        <rFont val="Arial Narrow"/>
        <family val="2"/>
      </rPr>
      <t>B/. 3,197,732</t>
    </r>
    <r>
      <rPr>
        <b/>
        <sz val="10"/>
        <rFont val="Arial Narrow"/>
        <family val="2"/>
      </rPr>
      <t xml:space="preserve">
Contrato: </t>
    </r>
    <r>
      <rPr>
        <sz val="10"/>
        <rFont val="Arial Narrow"/>
        <family val="2"/>
      </rPr>
      <t>COC-BID No.56-2017.</t>
    </r>
    <r>
      <rPr>
        <b/>
        <sz val="10"/>
        <rFont val="Arial Narrow"/>
        <family val="2"/>
      </rPr>
      <t xml:space="preserve">
Orden de Proceder: </t>
    </r>
    <r>
      <rPr>
        <sz val="10"/>
        <rFont val="Arial Narrow"/>
        <family val="2"/>
      </rPr>
      <t>30 de noviembre de 2017</t>
    </r>
    <r>
      <rPr>
        <b/>
        <sz val="10"/>
        <rFont val="Arial Narrow"/>
        <family val="2"/>
      </rPr>
      <t xml:space="preserve">
Fecha de terminación: </t>
    </r>
    <r>
      <rPr>
        <sz val="10"/>
        <rFont val="Arial Narrow"/>
        <family val="2"/>
      </rPr>
      <t>31 de mayo de 2019</t>
    </r>
    <r>
      <rPr>
        <b/>
        <sz val="10"/>
        <rFont val="Arial Narrow"/>
        <family val="2"/>
      </rPr>
      <t xml:space="preserve">
Avance de mayo 2021:</t>
    </r>
    <r>
      <rPr>
        <sz val="10"/>
        <rFont val="Arial Narrow"/>
        <family val="2"/>
      </rPr>
      <t xml:space="preserve"> En proceso de cierre administrativo. En trámite el pago del retenido, se encuentra en la Dirección de Metodos y Sistemas de Contabilidad de la Contraloría General de la República. </t>
    </r>
  </si>
  <si>
    <r>
      <rPr>
        <b/>
        <sz val="10"/>
        <rFont val="Arial Narrow"/>
        <family val="2"/>
      </rPr>
      <t xml:space="preserve">Contratista:  Sociedad General de Aguas de Barcelona, S.A
Monto: </t>
    </r>
    <r>
      <rPr>
        <sz val="10"/>
        <rFont val="Arial Narrow"/>
        <family val="2"/>
      </rPr>
      <t>B/. 61,429,107.11</t>
    </r>
    <r>
      <rPr>
        <b/>
        <sz val="10"/>
        <rFont val="Arial Narrow"/>
        <family val="2"/>
      </rPr>
      <t xml:space="preserve">
Avance mayo de 2021: </t>
    </r>
    <r>
      <rPr>
        <sz val="10"/>
        <rFont val="Arial Narrow"/>
        <family val="2"/>
      </rPr>
      <t>En espera de refrendo por parte de la Contraloría General de la República.</t>
    </r>
  </si>
  <si>
    <r>
      <rPr>
        <b/>
        <sz val="10"/>
        <rFont val="Arial Narrow"/>
        <family val="2"/>
      </rPr>
      <t>Avance de mayo de 2021</t>
    </r>
    <r>
      <rPr>
        <sz val="10"/>
        <rFont val="Arial Narrow"/>
        <family val="2"/>
      </rPr>
      <t>: El proyecto financia los siguientes contratos:
- Contrato de alquiler de oficina: Inversiones 203, S.A (en ejecución)
- Contrato de especialisita de ingenieria (en ejecución)
- Contrato de especialisita ambiental (Por refrendo)
- Contrato de especialista legal 1 (por refrendo)
 - Contrato de especialista legal 2 (Solicitud de No Objeción)
- Adquisición de equipo informático (componentes Orbe Panamá S.A en ejecución;Salva mi máquina - pendiente)
- Adquisición de impresora multifuncional (Bienes entregado)</t>
    </r>
  </si>
  <si>
    <r>
      <t xml:space="preserve">Avance de mayo de 2021: </t>
    </r>
    <r>
      <rPr>
        <sz val="10"/>
        <rFont val="Arial Narrow"/>
        <family val="2"/>
      </rPr>
      <t>Adjudicado Mediante Resolución Ejecutiva 144 del 14 de agosto 2020.
Comercial Royer Benavides, S. A. (Reglón 1 y 3) completado
Quifar Internacional, S. A. (Renglón 2) completado
Grupo RM Distribuidores (Renglón 4) completado
Bio-Solutions, S.A. (Renglón 5) completado
Renglones 1,3 y 4 en proceso de entrega de cuentas de avance.</t>
    </r>
  </si>
  <si>
    <r>
      <t xml:space="preserve">Contratista: </t>
    </r>
    <r>
      <rPr>
        <sz val="10"/>
        <rFont val="Arial Narrow"/>
        <family val="2"/>
      </rPr>
      <t>Rigaservis, S.A</t>
    </r>
    <r>
      <rPr>
        <b/>
        <sz val="10"/>
        <rFont val="Arial Narrow"/>
        <family val="2"/>
      </rPr>
      <t xml:space="preserve">
Monto: </t>
    </r>
    <r>
      <rPr>
        <sz val="10"/>
        <rFont val="Arial Narrow"/>
        <family val="2"/>
      </rPr>
      <t>B/. 5,969,520</t>
    </r>
    <r>
      <rPr>
        <b/>
        <sz val="10"/>
        <rFont val="Arial Narrow"/>
        <family val="2"/>
      </rPr>
      <t xml:space="preserve">
Orden de Proceder: </t>
    </r>
    <r>
      <rPr>
        <sz val="10"/>
        <rFont val="Arial Narrow"/>
        <family val="2"/>
      </rPr>
      <t>6 de enero de 2021</t>
    </r>
    <r>
      <rPr>
        <b/>
        <sz val="10"/>
        <rFont val="Arial Narrow"/>
        <family val="2"/>
      </rPr>
      <t xml:space="preserve">
Fecha de Terminación: </t>
    </r>
    <r>
      <rPr>
        <sz val="10"/>
        <rFont val="Arial Narrow"/>
        <family val="2"/>
      </rPr>
      <t>30 de julio de 2022</t>
    </r>
    <r>
      <rPr>
        <b/>
        <sz val="10"/>
        <rFont val="Arial Narrow"/>
        <family val="2"/>
      </rPr>
      <t xml:space="preserve">
Avance de mayo de 2021: </t>
    </r>
    <r>
      <rPr>
        <sz val="10"/>
        <rFont val="Arial Narrow"/>
        <family val="2"/>
      </rPr>
      <t xml:space="preserve">En Inicio de Estudios Preliminares. El contratista presentó la Cuenta No.1 de Anticipo por la suma de B/.557,899.07 </t>
    </r>
  </si>
  <si>
    <r>
      <rPr>
        <b/>
        <sz val="10"/>
        <rFont val="Arial Narrow"/>
        <family val="2"/>
      </rPr>
      <t xml:space="preserve">Avance de mayo 2021: </t>
    </r>
    <r>
      <rPr>
        <sz val="10"/>
        <rFont val="Arial Narrow"/>
        <family val="2"/>
      </rPr>
      <t>Gastos Administrativos de la Unidad de Proyectos.</t>
    </r>
  </si>
  <si>
    <r>
      <rPr>
        <b/>
        <sz val="10"/>
        <rFont val="Arial Narrow"/>
        <family val="2"/>
      </rPr>
      <t xml:space="preserve">Supervisión Técnica, Administraiva, financiera, ambiental, seguridad, social u Jurídica de los Proyectos de Alcantarillado y Agua Potable de la Provincia de Veraguas y Bocas del Toro.
Contratista: </t>
    </r>
    <r>
      <rPr>
        <sz val="10"/>
        <rFont val="Arial Narrow"/>
        <family val="2"/>
      </rPr>
      <t>Proyeco</t>
    </r>
    <r>
      <rPr>
        <b/>
        <sz val="10"/>
        <rFont val="Arial Narrow"/>
        <family val="2"/>
      </rPr>
      <t xml:space="preserve">
Monto: </t>
    </r>
    <r>
      <rPr>
        <sz val="10"/>
        <rFont val="Arial Narrow"/>
        <family val="2"/>
      </rPr>
      <t>B/. 2,129,300</t>
    </r>
    <r>
      <rPr>
        <b/>
        <sz val="10"/>
        <rFont val="Arial Narrow"/>
        <family val="2"/>
      </rPr>
      <t xml:space="preserve">
Avance mayo 2021:</t>
    </r>
    <r>
      <rPr>
        <sz val="10"/>
        <rFont val="Arial Narrow"/>
        <family val="2"/>
      </rPr>
      <t xml:space="preserve"> Abarca la supervisión de los proyectos de Alcantarillado de Santiago y Almirante. Se atienden subsanaciones solicitadas por Contraloría.</t>
    </r>
  </si>
  <si>
    <r>
      <rPr>
        <b/>
        <sz val="10"/>
        <rFont val="Arial Narrow"/>
        <family val="2"/>
      </rPr>
      <t xml:space="preserve">Avance de mayo 2021: </t>
    </r>
    <r>
      <rPr>
        <sz val="10"/>
        <rFont val="Arial Narrow"/>
        <family val="2"/>
      </rPr>
      <t>En este proyecto se contempla los gastos administrativos que genera la ejecución de PAYSAN.</t>
    </r>
  </si>
  <si>
    <r>
      <rPr>
        <b/>
        <sz val="10"/>
        <rFont val="Arial Narrow"/>
        <family val="2"/>
      </rPr>
      <t xml:space="preserve">Avance de mayo de 2021: </t>
    </r>
    <r>
      <rPr>
        <sz val="10"/>
        <rFont val="Arial Narrow"/>
        <family val="2"/>
      </rPr>
      <t>Pago de Planilla eventual de la Institución.</t>
    </r>
  </si>
  <si>
    <r>
      <rPr>
        <b/>
        <sz val="10"/>
        <rFont val="Arial Narrow"/>
        <family val="2"/>
      </rPr>
      <t xml:space="preserve">Estudio, Diseño y Construcción de Extensión de Colectora Sanitaria  Barriada Ana, San José y Carretera Principal- Las Tablas Abajo.
Contratista: </t>
    </r>
    <r>
      <rPr>
        <sz val="10"/>
        <rFont val="Arial Narrow"/>
        <family val="2"/>
      </rPr>
      <t>Grupo Desarrollo Ilimitado, S.A.</t>
    </r>
    <r>
      <rPr>
        <b/>
        <sz val="10"/>
        <rFont val="Arial Narrow"/>
        <family val="2"/>
      </rPr>
      <t xml:space="preserve">
Monto:</t>
    </r>
    <r>
      <rPr>
        <sz val="10"/>
        <rFont val="Arial Narrow"/>
        <family val="2"/>
      </rPr>
      <t xml:space="preserve"> B/. 161,142.00.</t>
    </r>
    <r>
      <rPr>
        <b/>
        <sz val="10"/>
        <rFont val="Arial Narrow"/>
        <family val="2"/>
      </rPr>
      <t xml:space="preserve">
Avance de mayo de 2021:</t>
    </r>
    <r>
      <rPr>
        <sz val="10"/>
        <rFont val="Arial Narrow"/>
        <family val="2"/>
      </rPr>
      <t xml:space="preserve">  El contratista solicitó Adenda de monto, pero estas actividades se deben a la mala construcción del mismo, por lo que no se debe considerar la misma.</t>
    </r>
  </si>
  <si>
    <r>
      <t xml:space="preserve">Contratista:  </t>
    </r>
    <r>
      <rPr>
        <sz val="10"/>
        <rFont val="Arial Narrow"/>
        <family val="2"/>
      </rPr>
      <t>Consorcio Sanidad de Puerto LCC Ingenieria</t>
    </r>
    <r>
      <rPr>
        <b/>
        <sz val="10"/>
        <rFont val="Arial Narrow"/>
        <family val="2"/>
      </rPr>
      <t xml:space="preserve">
Monto: </t>
    </r>
    <r>
      <rPr>
        <sz val="10"/>
        <rFont val="Arial Narrow"/>
        <family val="2"/>
      </rPr>
      <t>B/. 4,506,555.00</t>
    </r>
    <r>
      <rPr>
        <b/>
        <sz val="10"/>
        <rFont val="Arial Narrow"/>
        <family val="2"/>
      </rPr>
      <t xml:space="preserve">
Avance de mayo de 2021:  </t>
    </r>
    <r>
      <rPr>
        <sz val="10"/>
        <rFont val="Arial Narrow"/>
        <family val="2"/>
      </rPr>
      <t>El contrato se encuentra en revisión por parte de la Caja de la Ahorros.</t>
    </r>
  </si>
  <si>
    <r>
      <t xml:space="preserve">Avance de mayo 2021: </t>
    </r>
    <r>
      <rPr>
        <sz val="10"/>
        <rFont val="Arial Narrow"/>
        <family val="2"/>
      </rPr>
      <t>compra de computadoras y software.</t>
    </r>
  </si>
  <si>
    <r>
      <t xml:space="preserve">Avance de mayo 2021. </t>
    </r>
    <r>
      <rPr>
        <sz val="10"/>
        <rFont val="Arial Narrow"/>
        <family val="2"/>
      </rPr>
      <t>compra de equipos de bombeo.</t>
    </r>
  </si>
  <si>
    <r>
      <rPr>
        <b/>
        <sz val="10"/>
        <rFont val="Arial Narrow"/>
        <family val="2"/>
      </rPr>
      <t xml:space="preserve">Avance de mayo de 2021: </t>
    </r>
    <r>
      <rPr>
        <sz val="10"/>
        <rFont val="Arial Narrow"/>
        <family val="2"/>
      </rPr>
      <t xml:space="preserve"> Compra de medidores y macromedidores.</t>
    </r>
  </si>
  <si>
    <r>
      <rPr>
        <b/>
        <sz val="10"/>
        <rFont val="Arial Narrow"/>
        <family val="2"/>
      </rPr>
      <t xml:space="preserve">Avance de mayo de 2021: </t>
    </r>
    <r>
      <rPr>
        <sz val="10"/>
        <rFont val="Arial Narrow"/>
        <family val="2"/>
      </rPr>
      <t>No se reportó avance.</t>
    </r>
  </si>
  <si>
    <r>
      <rPr>
        <b/>
        <sz val="10"/>
        <rFont val="Arial Narrow"/>
        <family val="2"/>
      </rPr>
      <t xml:space="preserve">Proyecto: Construcción del Anexo al Edificio Sede de Vía Brasil.
Contratista: </t>
    </r>
    <r>
      <rPr>
        <sz val="10"/>
        <rFont val="Arial Narrow"/>
        <family val="2"/>
      </rPr>
      <t xml:space="preserve">ROSANDRO, S.A </t>
    </r>
    <r>
      <rPr>
        <b/>
        <sz val="10"/>
        <rFont val="Arial Narrow"/>
        <family val="2"/>
      </rPr>
      <t xml:space="preserve">
Monto:</t>
    </r>
    <r>
      <rPr>
        <sz val="10"/>
        <rFont val="Arial Narrow"/>
        <family val="2"/>
      </rPr>
      <t xml:space="preserve"> B/. 3,011,902.27</t>
    </r>
    <r>
      <rPr>
        <b/>
        <sz val="10"/>
        <rFont val="Arial Narrow"/>
        <family val="2"/>
      </rPr>
      <t xml:space="preserve">
Avance de mayo 2021:</t>
    </r>
    <r>
      <rPr>
        <sz val="10"/>
        <rFont val="Arial Narrow"/>
        <family val="2"/>
      </rPr>
      <t xml:space="preserve"> Proyecto suspendido desde el 27-Ene-2016, debido inicialmente a la falta de terrenos; una vez logrado la consecución del mismo, se solicitó al contratista, DELTA 9, la actualización del endoso para trámite de Adenda Nº2 de tiempo, la empresa no la entregó, indica que se encuentra inabilitado en PANAMÁ COMPRAS hasta el 2021. Por tal motivo, se realizó Informe Técnico-Financiero de Cierre de Contrato, se encuentra en revisión en el Dep. de Inspección de Obras en conjunto con el Dep. de Asesoría Legal.</t>
    </r>
  </si>
  <si>
    <r>
      <t xml:space="preserve">Avance de mayo 2021:   </t>
    </r>
    <r>
      <rPr>
        <sz val="10"/>
        <rFont val="Arial Narrow"/>
        <family val="2"/>
      </rPr>
      <t>No se reporto avance.</t>
    </r>
  </si>
  <si>
    <r>
      <t xml:space="preserve">Avance de mayo 2021: </t>
    </r>
    <r>
      <rPr>
        <sz val="10"/>
        <rFont val="Arial Narrow"/>
        <family val="2"/>
      </rPr>
      <t>Compra de aros y tapas para las regionales.</t>
    </r>
  </si>
  <si>
    <r>
      <t xml:space="preserve">Avance de mayo 2021:   </t>
    </r>
    <r>
      <rPr>
        <sz val="10"/>
        <rFont val="Arial Narrow"/>
        <family val="2"/>
      </rPr>
      <t>Compra de válvulas e hidrantes para las regionales.</t>
    </r>
  </si>
  <si>
    <r>
      <rPr>
        <b/>
        <sz val="10"/>
        <rFont val="Arial Narrow"/>
        <family val="2"/>
      </rPr>
      <t xml:space="preserve">Contratista: </t>
    </r>
    <r>
      <rPr>
        <sz val="10"/>
        <rFont val="Arial Narrow"/>
        <family val="2"/>
      </rPr>
      <t xml:space="preserve">Distribuidora ARVAL, S.A. </t>
    </r>
    <r>
      <rPr>
        <b/>
        <sz val="10"/>
        <rFont val="Arial Narrow"/>
        <family val="2"/>
      </rPr>
      <t xml:space="preserve">
Contrato: </t>
    </r>
    <r>
      <rPr>
        <sz val="10"/>
        <rFont val="Arial Narrow"/>
        <family val="2"/>
      </rPr>
      <t>No.147-2012</t>
    </r>
    <r>
      <rPr>
        <b/>
        <sz val="10"/>
        <rFont val="Arial Narrow"/>
        <family val="2"/>
      </rPr>
      <t xml:space="preserve">
Monto: </t>
    </r>
    <r>
      <rPr>
        <sz val="10"/>
        <rFont val="Arial Narrow"/>
        <family val="2"/>
      </rPr>
      <t>B/.3,428,578</t>
    </r>
    <r>
      <rPr>
        <b/>
        <sz val="10"/>
        <rFont val="Arial Narrow"/>
        <family val="2"/>
      </rPr>
      <t xml:space="preserve">
Orden de proceder:  </t>
    </r>
    <r>
      <rPr>
        <sz val="10"/>
        <rFont val="Arial Narrow"/>
        <family val="2"/>
      </rPr>
      <t>3 de agosto de 2013</t>
    </r>
    <r>
      <rPr>
        <b/>
        <sz val="10"/>
        <rFont val="Arial Narrow"/>
        <family val="2"/>
      </rPr>
      <t xml:space="preserve">
Fecha de Terminación: </t>
    </r>
    <r>
      <rPr>
        <sz val="10"/>
        <rFont val="Arial Narrow"/>
        <family val="2"/>
      </rPr>
      <t xml:space="preserve">20 de mayo de 2019
</t>
    </r>
    <r>
      <rPr>
        <b/>
        <sz val="10"/>
        <rFont val="Arial Narrow"/>
        <family val="2"/>
      </rPr>
      <t xml:space="preserve">Avance de mayo 2021: </t>
    </r>
    <r>
      <rPr>
        <sz val="10"/>
        <rFont val="Arial Narrow"/>
        <family val="2"/>
      </rPr>
      <t xml:space="preserve">Se firmó Resolución Ejecutiva No.143-2020, de Cierre Administrativo del Contrato. En trámite Acta de Liquidación por Mutuo Acuerdo del Contrato, para cierre final, en revisión para posterior firma.  </t>
    </r>
  </si>
  <si>
    <r>
      <rPr>
        <b/>
        <sz val="10"/>
        <rFont val="Arial Narrow"/>
        <family val="2"/>
      </rPr>
      <t xml:space="preserve">Avance de mayo 2021: </t>
    </r>
    <r>
      <rPr>
        <sz val="10"/>
        <rFont val="Arial Narrow"/>
        <family val="2"/>
      </rPr>
      <t>Se realizan perforaciones de pozos nuevos en el área de Atalaya, Provincia de Veraguas y en otras áreas del pais,  Se realizaron limpieza de pozos existentes y estaciones de bombeo.</t>
    </r>
  </si>
  <si>
    <r>
      <rPr>
        <b/>
        <sz val="10"/>
        <rFont val="Arial Narrow"/>
        <family val="2"/>
      </rPr>
      <t>Contratista:</t>
    </r>
    <r>
      <rPr>
        <sz val="10"/>
        <rFont val="Arial Narrow"/>
        <family val="2"/>
      </rPr>
      <t xml:space="preserve">    Union Accidental/OBRATEC S.A/Electro hidráulica S.A
</t>
    </r>
    <r>
      <rPr>
        <b/>
        <sz val="10"/>
        <rFont val="Arial Narrow"/>
        <family val="2"/>
      </rPr>
      <t xml:space="preserve">Contrato: </t>
    </r>
    <r>
      <rPr>
        <sz val="10"/>
        <rFont val="Arial Narrow"/>
        <family val="2"/>
      </rPr>
      <t xml:space="preserve">24-2007
</t>
    </r>
    <r>
      <rPr>
        <b/>
        <sz val="10"/>
        <rFont val="Arial Narrow"/>
        <family val="2"/>
      </rPr>
      <t>Monto:</t>
    </r>
    <r>
      <rPr>
        <sz val="10"/>
        <rFont val="Arial Narrow"/>
        <family val="2"/>
      </rPr>
      <t xml:space="preserve"> B/.  1,835,380
</t>
    </r>
    <r>
      <rPr>
        <b/>
        <sz val="10"/>
        <rFont val="Arial Narrow"/>
        <family val="2"/>
      </rPr>
      <t xml:space="preserve">Orden de proceder: </t>
    </r>
    <r>
      <rPr>
        <sz val="10"/>
        <rFont val="Arial Narrow"/>
        <family val="2"/>
      </rPr>
      <t xml:space="preserve">15 de octubre de 2008
</t>
    </r>
    <r>
      <rPr>
        <b/>
        <sz val="10"/>
        <rFont val="Arial Narrow"/>
        <family val="2"/>
      </rPr>
      <t>Fecha de Terminación:</t>
    </r>
    <r>
      <rPr>
        <sz val="10"/>
        <rFont val="Arial Narrow"/>
        <family val="2"/>
      </rPr>
      <t xml:space="preserve"> 9 de noviembre de 2009
</t>
    </r>
    <r>
      <rPr>
        <b/>
        <sz val="10"/>
        <rFont val="Arial Narrow"/>
        <family val="2"/>
      </rPr>
      <t>Avance de mayo de 2021</t>
    </r>
    <r>
      <rPr>
        <sz val="10"/>
        <rFont val="Arial Narrow"/>
        <family val="2"/>
      </rPr>
      <t>: Fue Resuelto Administrativamente mediante Resolución Ejecutiva No.203-2016 del 15 de noviembre de 2016. Se obtuvo partida presupuestaria para tramitar la Liquidación.</t>
    </r>
  </si>
  <si>
    <r>
      <t xml:space="preserve">Contratista: </t>
    </r>
    <r>
      <rPr>
        <sz val="10"/>
        <rFont val="Arial Narrow"/>
        <family val="2"/>
      </rPr>
      <t xml:space="preserve">ASOCIACIÓN ACCIDENTAL DE AGUAS C&amp;T.
</t>
    </r>
    <r>
      <rPr>
        <b/>
        <sz val="10"/>
        <rFont val="Arial Narrow"/>
        <family val="2"/>
      </rPr>
      <t xml:space="preserve">Contrato: </t>
    </r>
    <r>
      <rPr>
        <sz val="10"/>
        <rFont val="Arial Narrow"/>
        <family val="2"/>
      </rPr>
      <t>140-2014</t>
    </r>
    <r>
      <rPr>
        <b/>
        <sz val="10"/>
        <rFont val="Arial Narrow"/>
        <family val="2"/>
      </rPr>
      <t xml:space="preserve">
Orden de Proceder: </t>
    </r>
    <r>
      <rPr>
        <sz val="10"/>
        <rFont val="Arial Narrow"/>
        <family val="2"/>
      </rPr>
      <t>17 de agosto 2015</t>
    </r>
    <r>
      <rPr>
        <b/>
        <sz val="10"/>
        <rFont val="Arial Narrow"/>
        <family val="2"/>
      </rPr>
      <t xml:space="preserve">
Monto: </t>
    </r>
    <r>
      <rPr>
        <sz val="10"/>
        <rFont val="Arial Narrow"/>
        <family val="2"/>
      </rPr>
      <t>B/. 8,389,870</t>
    </r>
    <r>
      <rPr>
        <b/>
        <sz val="10"/>
        <rFont val="Arial Narrow"/>
        <family val="2"/>
      </rPr>
      <t xml:space="preserve">
Fecha de Terminación: </t>
    </r>
    <r>
      <rPr>
        <sz val="10"/>
        <rFont val="Arial Narrow"/>
        <family val="2"/>
      </rPr>
      <t>26 de septiembre de 2020</t>
    </r>
    <r>
      <rPr>
        <b/>
        <sz val="10"/>
        <rFont val="Arial Narrow"/>
        <family val="2"/>
      </rPr>
      <t xml:space="preserve">
Avance de mayo 2021:  </t>
    </r>
    <r>
      <rPr>
        <sz val="10"/>
        <rFont val="Arial Narrow"/>
        <family val="2"/>
      </rPr>
      <t>Refrendada por la Contraloría la Adenda No.4 de extensión</t>
    </r>
    <r>
      <rPr>
        <b/>
        <sz val="10"/>
        <rFont val="Arial Narrow"/>
        <family val="2"/>
      </rPr>
      <t xml:space="preserve"> </t>
    </r>
    <r>
      <rPr>
        <sz val="10"/>
        <rFont val="Arial Narrow"/>
        <family val="2"/>
      </rPr>
      <t>de tiempo por 443 días, para finalizar el 26-sep-2020. Contempla Orden de Cambio</t>
    </r>
    <r>
      <rPr>
        <b/>
        <sz val="10"/>
        <rFont val="Arial Narrow"/>
        <family val="2"/>
      </rPr>
      <t xml:space="preserve"> </t>
    </r>
    <r>
      <rPr>
        <sz val="10"/>
        <rFont val="Arial Narrow"/>
        <family val="2"/>
      </rPr>
      <t>para compensar los montos de los micromedidores no instalados y las interconexiones no realizadas. Se firmó el Acta de Aceptación Final. El contratista lleva a cabo trabajos en los pozos de producción sobre garantías. La Cuenta No.11</t>
    </r>
    <r>
      <rPr>
        <b/>
        <sz val="10"/>
        <rFont val="Arial Narrow"/>
        <family val="2"/>
      </rPr>
      <t xml:space="preserve"> </t>
    </r>
    <r>
      <rPr>
        <sz val="10"/>
        <rFont val="Arial Narrow"/>
        <family val="2"/>
      </rPr>
      <t>en trámite de pago (en Tesorería); las Cuentas No.12, 13 y 14 requieren recursos en la partida presupuestaria.</t>
    </r>
  </si>
  <si>
    <r>
      <t xml:space="preserve">Contratista: </t>
    </r>
    <r>
      <rPr>
        <sz val="10"/>
        <rFont val="Arial Narrow"/>
        <family val="2"/>
      </rPr>
      <t xml:space="preserve">Consorcio Hidrogeocol Panama, S.A/A&amp;J Asociados S.A
</t>
    </r>
    <r>
      <rPr>
        <b/>
        <sz val="10"/>
        <rFont val="Arial Narrow"/>
        <family val="2"/>
      </rPr>
      <t xml:space="preserve">Contrato: </t>
    </r>
    <r>
      <rPr>
        <sz val="10"/>
        <rFont val="Arial Narrow"/>
        <family val="2"/>
      </rPr>
      <t xml:space="preserve">42-2009
</t>
    </r>
    <r>
      <rPr>
        <b/>
        <sz val="10"/>
        <rFont val="Arial Narrow"/>
        <family val="2"/>
      </rPr>
      <t>Monto</t>
    </r>
    <r>
      <rPr>
        <sz val="10"/>
        <rFont val="Arial Narrow"/>
        <family val="2"/>
      </rPr>
      <t xml:space="preserve"> B/, 504,916
</t>
    </r>
    <r>
      <rPr>
        <b/>
        <sz val="10"/>
        <rFont val="Arial Narrow"/>
        <family val="2"/>
      </rPr>
      <t xml:space="preserve">Orden de Proceder: </t>
    </r>
    <r>
      <rPr>
        <sz val="10"/>
        <rFont val="Arial Narrow"/>
        <family val="2"/>
      </rPr>
      <t xml:space="preserve">3 de agosto de 2009
</t>
    </r>
    <r>
      <rPr>
        <b/>
        <sz val="10"/>
        <rFont val="Arial Narrow"/>
        <family val="2"/>
      </rPr>
      <t xml:space="preserve">Fecha de Terminación:   </t>
    </r>
    <r>
      <rPr>
        <sz val="10"/>
        <rFont val="Arial Narrow"/>
        <family val="2"/>
      </rPr>
      <t xml:space="preserve">30 de agosto de 2010
</t>
    </r>
    <r>
      <rPr>
        <b/>
        <sz val="10"/>
        <rFont val="Arial Narrow"/>
        <family val="2"/>
      </rPr>
      <t>Avance mayo 2021:</t>
    </r>
    <r>
      <rPr>
        <sz val="10"/>
        <rFont val="Arial Narrow"/>
        <family val="2"/>
      </rPr>
      <t xml:space="preserve">El Contrato fue rescindido mediante Resolución N° 127-12. Se preparó Informe Técnico para liquidación del Contrato, se atendieron subsanaciones solicitadas por la Contraloría y se remitió a Asesoría Legal para continuar con trámite de Refrendo. </t>
    </r>
    <r>
      <rPr>
        <b/>
        <sz val="10"/>
        <rFont val="Arial Narrow"/>
        <family val="2"/>
      </rPr>
      <t>Pendiente refrendo de la Contraloría</t>
    </r>
    <r>
      <rPr>
        <sz val="10"/>
        <rFont val="Arial Narrow"/>
        <family val="2"/>
      </rPr>
      <t>, de la liquidación del Contrato.Se gestionó partida presupuestaria para continuar con el trámite.</t>
    </r>
  </si>
  <si>
    <r>
      <t xml:space="preserve">Contratista: Consorcio RB Chiriquí Grande (Rigaservis, BTD)
Contrato: </t>
    </r>
    <r>
      <rPr>
        <sz val="10"/>
        <rFont val="Arial Narrow"/>
        <family val="2"/>
      </rPr>
      <t>No. 37-2019</t>
    </r>
    <r>
      <rPr>
        <b/>
        <sz val="10"/>
        <rFont val="Arial Narrow"/>
        <family val="2"/>
      </rPr>
      <t xml:space="preserve">
Monto:</t>
    </r>
    <r>
      <rPr>
        <sz val="10"/>
        <rFont val="Arial Narrow"/>
        <family val="2"/>
      </rPr>
      <t xml:space="preserve"> B/. 37,997,305</t>
    </r>
    <r>
      <rPr>
        <b/>
        <sz val="10"/>
        <rFont val="Arial Narrow"/>
        <family val="2"/>
      </rPr>
      <t xml:space="preserve">
Orden de Proceder: </t>
    </r>
    <r>
      <rPr>
        <sz val="10"/>
        <rFont val="Arial Narrow"/>
        <family val="2"/>
      </rPr>
      <t>15 de enero de 2020</t>
    </r>
    <r>
      <rPr>
        <b/>
        <sz val="10"/>
        <rFont val="Arial Narrow"/>
        <family val="2"/>
      </rPr>
      <t xml:space="preserve">
Fecha de terminación: </t>
    </r>
    <r>
      <rPr>
        <sz val="10"/>
        <rFont val="Arial Narrow"/>
        <family val="2"/>
      </rPr>
      <t>2 de agosto de 2022</t>
    </r>
    <r>
      <rPr>
        <b/>
        <sz val="10"/>
        <rFont val="Arial Narrow"/>
        <family val="2"/>
      </rPr>
      <t xml:space="preserve">
Avance de mayo 2021: </t>
    </r>
    <r>
      <rPr>
        <sz val="10"/>
        <rFont val="Arial Narrow"/>
        <family val="2"/>
      </rPr>
      <t xml:space="preserve">El proyecto se encuentra en la Etapa de Estudio y Diseño. Se aprobó de manera condicionada las tuberías y accesorios de HD del proyecto, se realizan reuniones semanales con el Consorcio RB Chiriquí Grande y el Departamento de Estudio y Diseño, a fin de agilizar el programa de entregables; correspondientes a la fase de Estudio y Diseño del proyecto. En trámite de pago la Cuenta del 10% de Anticipo, </t>
    </r>
    <r>
      <rPr>
        <b/>
        <sz val="10"/>
        <rFont val="Arial Narrow"/>
        <family val="2"/>
      </rPr>
      <t>pendiente de refrendo de la Contraloría.</t>
    </r>
  </si>
  <si>
    <r>
      <t>Contratista: Estudios de Ingeniería, S.A.
Monto:</t>
    </r>
    <r>
      <rPr>
        <sz val="10"/>
        <rFont val="Arial Narrow"/>
        <family val="2"/>
      </rPr>
      <t xml:space="preserve"> B/.1,583,112.97 </t>
    </r>
    <r>
      <rPr>
        <b/>
        <sz val="10"/>
        <rFont val="Arial Narrow"/>
        <family val="2"/>
      </rPr>
      <t xml:space="preserve">
Contrato: </t>
    </r>
    <r>
      <rPr>
        <sz val="10"/>
        <rFont val="Arial Narrow"/>
        <family val="2"/>
      </rPr>
      <t>No.139-2014</t>
    </r>
    <r>
      <rPr>
        <b/>
        <sz val="10"/>
        <rFont val="Arial Narrow"/>
        <family val="2"/>
      </rPr>
      <t xml:space="preserve">
Orden de Proceder:</t>
    </r>
    <r>
      <rPr>
        <sz val="10"/>
        <rFont val="Arial Narrow"/>
        <family val="2"/>
      </rPr>
      <t xml:space="preserve"> 1 de agosto de 2015.</t>
    </r>
    <r>
      <rPr>
        <b/>
        <sz val="10"/>
        <rFont val="Arial Narrow"/>
        <family val="2"/>
      </rPr>
      <t xml:space="preserve">
Fecha de Terminación: </t>
    </r>
    <r>
      <rPr>
        <sz val="10"/>
        <rFont val="Arial Narrow"/>
        <family val="2"/>
      </rPr>
      <t>10 de septiembre 2020. (O+M)</t>
    </r>
    <r>
      <rPr>
        <b/>
        <sz val="10"/>
        <rFont val="Arial Narrow"/>
        <family val="2"/>
      </rPr>
      <t xml:space="preserve">
Avance de mayo 2021: </t>
    </r>
    <r>
      <rPr>
        <sz val="10"/>
        <rFont val="Arial Narrow"/>
        <family val="2"/>
      </rPr>
      <t>. El Contratista da inicio a la Etapa de Operación y Mantenimiento, por un periodo de 2 años, a partir del 10 de septiembre de 2018 hasta el 10 de septiembre de 2020. El 9 de septiembre de 2020 se realizó la Inspección Final del proyecto con Contraloría, solo se está a la espera de legalización de la compra de terreno para la firma del Acta de Aceptación Final.</t>
    </r>
  </si>
  <si>
    <r>
      <t xml:space="preserve">Contratista: Consorcio Acciona Panamá Oeste (Acciona Agua, S.A. Infraestructura S.A.)
Monto:  </t>
    </r>
    <r>
      <rPr>
        <sz val="10"/>
        <rFont val="Arial Narrow"/>
        <family val="2"/>
      </rPr>
      <t xml:space="preserve">B/.211,807,519.99. </t>
    </r>
    <r>
      <rPr>
        <b/>
        <sz val="10"/>
        <rFont val="Arial Narrow"/>
        <family val="2"/>
      </rPr>
      <t xml:space="preserve">
Contrato: </t>
    </r>
    <r>
      <rPr>
        <sz val="10"/>
        <rFont val="Arial Narrow"/>
        <family val="2"/>
      </rPr>
      <t xml:space="preserve">No.1-2017. </t>
    </r>
    <r>
      <rPr>
        <b/>
        <sz val="10"/>
        <rFont val="Arial Narrow"/>
        <family val="2"/>
      </rPr>
      <t xml:space="preserve">
Orden de Proceder: </t>
    </r>
    <r>
      <rPr>
        <sz val="10"/>
        <rFont val="Arial Narrow"/>
        <family val="2"/>
      </rPr>
      <t>25 de abril de 2017.</t>
    </r>
    <r>
      <rPr>
        <b/>
        <sz val="10"/>
        <rFont val="Arial Narrow"/>
        <family val="2"/>
      </rPr>
      <t xml:space="preserve">
Fecha de Terminación: </t>
    </r>
    <r>
      <rPr>
        <sz val="10"/>
        <rFont val="Arial Narrow"/>
        <family val="2"/>
      </rPr>
      <t>24 de febrero de 2021 (Etapa Constructiva).</t>
    </r>
    <r>
      <rPr>
        <b/>
        <sz val="10"/>
        <rFont val="Arial Narrow"/>
        <family val="2"/>
      </rPr>
      <t xml:space="preserve">
Avance de mayo 2021: </t>
    </r>
    <r>
      <rPr>
        <sz val="10"/>
        <rFont val="Arial Narrow"/>
        <family val="2"/>
      </rPr>
      <t xml:space="preserve">Principales avances Etapa de Estudios y Diseños (avance de 88.27%, en la entrega de planos definitivos finales). Avances en la Etapa de Construcción, componentes de: Construcción de la PTAP (84.77%, obra civil); Equipos electromecánicos (25.58%); Obras complementarias (26.02%); Conducción de 60" (47.79%). Rendimientos afectados por las restricciones de movilidad producto de la pandemia por el COVID-19, entre los meses de marzo 2020 a enero 2021. Desviación en la ejecución de la toma de agua cruda, se condiciona el inicio de los trabajos al refrendo de la solicitud de adenda solicitada para este componente. Línea de Aducción de 60", los trabajos de este componente se encuentran suspendidos por parte del contratista, condicionados al </t>
    </r>
    <r>
      <rPr>
        <b/>
        <sz val="10"/>
        <rFont val="Arial Narrow"/>
        <family val="2"/>
      </rPr>
      <t xml:space="preserve">refrendo de su solicitud de orden de cambio </t>
    </r>
    <r>
      <rPr>
        <sz val="10"/>
        <rFont val="Arial Narrow"/>
        <family val="2"/>
      </rPr>
      <t>para este componente. Retrasos en el diseño de la Línea de Alimentación Eléctrica del Proyecto, este componente de la obra se transforma en la ruta crítica del proyecto, por lo que en su definición y entrega de diseños afecta de manera directa la puesta en marcha de la planta; a 6 meses de la definición del enganche por la Entidad, al final del periodo se entrega un presupuesto para el desarrollo del Diseño. Es necesario agilizar los trámites relacionados a los permisos de uso de servidumbre con los propietarios involucrados en la ruta de la Línea Eléctrica. Alcances como la Obra de Toma de Agua Cruda y Línea de Aducción de 60", no presentan avances. En trámite de pago las Cuentas de la No.25 a la No.35.</t>
    </r>
  </si>
  <si>
    <r>
      <t xml:space="preserve">Contrato: </t>
    </r>
    <r>
      <rPr>
        <sz val="10"/>
        <rFont val="Arial Narrow"/>
        <family val="2"/>
      </rPr>
      <t xml:space="preserve">No: 122-2015 </t>
    </r>
    <r>
      <rPr>
        <b/>
        <sz val="10"/>
        <rFont val="Arial Narrow"/>
        <family val="2"/>
      </rPr>
      <t xml:space="preserve">
Contratista: </t>
    </r>
    <r>
      <rPr>
        <sz val="10"/>
        <rFont val="Arial Narrow"/>
        <family val="2"/>
      </rPr>
      <t xml:space="preserve">APROCOSA S.A </t>
    </r>
    <r>
      <rPr>
        <b/>
        <sz val="10"/>
        <rFont val="Arial Narrow"/>
        <family val="2"/>
      </rPr>
      <t xml:space="preserve">
Contrato:  </t>
    </r>
    <r>
      <rPr>
        <sz val="10"/>
        <rFont val="Arial Narrow"/>
        <family val="2"/>
      </rPr>
      <t xml:space="preserve">B/.10,743,536.42. </t>
    </r>
    <r>
      <rPr>
        <b/>
        <sz val="10"/>
        <rFont val="Arial Narrow"/>
        <family val="2"/>
      </rPr>
      <t xml:space="preserve">
Orden de proceder: </t>
    </r>
    <r>
      <rPr>
        <sz val="10"/>
        <rFont val="Arial Narrow"/>
        <family val="2"/>
      </rPr>
      <t xml:space="preserve">10 de marzo de 2016. </t>
    </r>
    <r>
      <rPr>
        <b/>
        <sz val="10"/>
        <rFont val="Arial Narrow"/>
        <family val="2"/>
      </rPr>
      <t xml:space="preserve">
Fecha de Terminación: </t>
    </r>
    <r>
      <rPr>
        <sz val="10"/>
        <rFont val="Arial Narrow"/>
        <family val="2"/>
      </rPr>
      <t>31 de octubre de 2019.</t>
    </r>
    <r>
      <rPr>
        <b/>
        <sz val="10"/>
        <rFont val="Arial Narrow"/>
        <family val="2"/>
      </rPr>
      <t xml:space="preserve">
Avance de mayo 2021: </t>
    </r>
    <r>
      <rPr>
        <sz val="10"/>
        <rFont val="Arial Narrow"/>
        <family val="2"/>
      </rPr>
      <t>La Etapa de Operación y Mantenimiento concluyó el 31-oct-2019. El proyecto fue cerrado con Acta de Aceptación Final. Pendiente el pago del retenido del 10%, en Tesorería</t>
    </r>
  </si>
  <si>
    <r>
      <rPr>
        <b/>
        <sz val="10"/>
        <rFont val="Arial Narrow"/>
        <family val="2"/>
      </rPr>
      <t xml:space="preserve">Contratista: Consorcio Agua de Gamboa
Contrato: </t>
    </r>
    <r>
      <rPr>
        <sz val="10"/>
        <rFont val="Arial Narrow"/>
        <family val="2"/>
      </rPr>
      <t>No.04-2017</t>
    </r>
    <r>
      <rPr>
        <b/>
        <sz val="10"/>
        <rFont val="Arial Narrow"/>
        <family val="2"/>
      </rPr>
      <t xml:space="preserve">
Monto: </t>
    </r>
    <r>
      <rPr>
        <sz val="10"/>
        <rFont val="Arial Narrow"/>
        <family val="2"/>
      </rPr>
      <t>B/. 238,927, 642</t>
    </r>
    <r>
      <rPr>
        <b/>
        <sz val="10"/>
        <rFont val="Arial Narrow"/>
        <family val="2"/>
      </rPr>
      <t xml:space="preserve">
Orden de Proceder: </t>
    </r>
    <r>
      <rPr>
        <sz val="10"/>
        <rFont val="Arial Narrow"/>
        <family val="2"/>
      </rPr>
      <t>28 de mayo de 2017</t>
    </r>
    <r>
      <rPr>
        <b/>
        <sz val="10"/>
        <rFont val="Arial Narrow"/>
        <family val="2"/>
      </rPr>
      <t xml:space="preserve">
Fecha de Terminación: </t>
    </r>
    <r>
      <rPr>
        <sz val="10"/>
        <rFont val="Arial Narrow"/>
        <family val="2"/>
      </rPr>
      <t>4 de junio 2020 (Etapa Constructiva).</t>
    </r>
    <r>
      <rPr>
        <b/>
        <sz val="10"/>
        <rFont val="Arial Narrow"/>
        <family val="2"/>
      </rPr>
      <t xml:space="preserve">
Avance de mayo 2021:</t>
    </r>
    <r>
      <rPr>
        <sz val="10"/>
        <rFont val="Arial Narrow"/>
        <family val="2"/>
      </rPr>
      <t xml:space="preserve"> En trámite Adenda N°2, extensión de tiempo por 607 días calendario para las Etapas de Estudios y Diseños; asimismo, para la Etapa de Construcción por 757 días; para finalizar el 30-jun-2022; atendiendo subsanación solicitada por la Contraloría, con fecha del 16-Abril-2021 (la Contraloría devuelve la Adenda No.2, debido a que el endoso 2 de la fianza de anticipo no está al 100% de la cobertura). La Etapa de Estudio y Diseño lleva un 72% de avance. Fase de construcción: Sedimentadores con un avance del 69%; Floculadores lleva un 75% de avance; Cánal de Reparto, con 94% de avance; Filtros tiene un avance del 77%; Sistema de cloración con un 35% de avance; Sistema de ozonización con un 44% de avance. Se llevan a cabo los trabajos de hincado de los pilotes del Edificio de Químicos. Las Cuentas No.21 y 22, pendiente de firma de Contraloría, en espera de Adenda No.2 refrendada. Las Cuentas No.23 y 24, pendientes de subsanación. Se solicitó incluir las notas de aprobación de los informes de construcción, de los respectivos períodos de las Cuentas. Para el pago de la Cuenta No.24, la cual tiene cobro de equilibrio contractual, se elevará la Consulta a Asesoría Legal.</t>
    </r>
  </si>
  <si>
    <r>
      <t>Contratista: CONSORCIO ASOCSA E INTERASEO
Contrato:</t>
    </r>
    <r>
      <rPr>
        <sz val="10"/>
        <rFont val="Arial Narrow"/>
        <family val="2"/>
      </rPr>
      <t xml:space="preserve"> No 130-2017</t>
    </r>
    <r>
      <rPr>
        <b/>
        <sz val="10"/>
        <rFont val="Arial Narrow"/>
        <family val="2"/>
      </rPr>
      <t xml:space="preserve">
Monto: </t>
    </r>
    <r>
      <rPr>
        <sz val="10"/>
        <rFont val="Arial Narrow"/>
        <family val="2"/>
      </rPr>
      <t>B/. 8,343,238</t>
    </r>
    <r>
      <rPr>
        <b/>
        <sz val="10"/>
        <rFont val="Arial Narrow"/>
        <family val="2"/>
      </rPr>
      <t xml:space="preserve">
Orden de Proceder: </t>
    </r>
    <r>
      <rPr>
        <sz val="10"/>
        <rFont val="Arial Narrow"/>
        <family val="2"/>
      </rPr>
      <t>8 de marzo 2018</t>
    </r>
    <r>
      <rPr>
        <b/>
        <sz val="10"/>
        <rFont val="Arial Narrow"/>
        <family val="2"/>
      </rPr>
      <t xml:space="preserve">
Fecha de Terminación: </t>
    </r>
    <r>
      <rPr>
        <sz val="10"/>
        <rFont val="Arial Narrow"/>
        <family val="2"/>
      </rPr>
      <t>28 de mayo de 2021</t>
    </r>
    <r>
      <rPr>
        <b/>
        <sz val="10"/>
        <rFont val="Arial Narrow"/>
        <family val="2"/>
      </rPr>
      <t xml:space="preserve">
Avance de mayo de 2021:  </t>
    </r>
    <r>
      <rPr>
        <sz val="10"/>
        <rFont val="Arial Narrow"/>
        <family val="2"/>
      </rPr>
      <t xml:space="preserve">. Refrendada por la Contraloría Adenda No.2, de extensión de tiempo por 265 días calendarios; considerando los días perdidos por las acciones en contra de la pandemia del COVID-19. Está en proceso de trámite, Adenda de extensión de tiempo. El Oficial de Proyectos, realizó revisión a la baja del avance financiero, considerando únicamente la suma de las Cuentas pagadas a la fecha. La Etapa de Estudios está al 100%; los Diseños llevan un 98%; y la Etapa de Construcción un 69%. Pendiente Etapa de Operación y Mantenimiento (0%). Las desviaciones se explican por los atrasos en los diseños, producto de la falta de definición de la ubicación de la PTAP y el Tanque de 400,000 gal. Principales Avances: se terminó de vaciar las losas de piso en la zona de la nueva PTAP; se realizó el vaciado de hormigón de la nueva toma de agua cruda; se avanzó en la construcción de la cerca perimetral y en los trabajos en taller de la Planta tipo paquete; se siguen realizando pruebas de presión en las líneas instaladas. Se inició la construcción del edificio de químico, administración y gazebo. En trámite de pago la Cuenta No.15 (refrendada por la CGR); la Cuenta No.16, en </t>
    </r>
    <r>
      <rPr>
        <b/>
        <sz val="10"/>
        <rFont val="Arial Narrow"/>
        <family val="2"/>
      </rPr>
      <t>trámite de refrendo</t>
    </r>
    <r>
      <rPr>
        <sz val="10"/>
        <rFont val="Arial Narrow"/>
        <family val="2"/>
      </rPr>
      <t>. La Cuenta No.17, en trámite de confección de Declaración Jurada y la Cuenta No.18, requiere</t>
    </r>
    <r>
      <rPr>
        <b/>
        <sz val="10"/>
        <rFont val="Arial Narrow"/>
        <family val="2"/>
      </rPr>
      <t xml:space="preserve"> recursos en la partida presupuestaria</t>
    </r>
    <r>
      <rPr>
        <sz val="10"/>
        <rFont val="Arial Narrow"/>
        <family val="2"/>
      </rPr>
      <t>.</t>
    </r>
  </si>
  <si>
    <r>
      <t xml:space="preserve">Contratista: </t>
    </r>
    <r>
      <rPr>
        <sz val="10"/>
        <rFont val="Arial Narrow"/>
        <family val="2"/>
      </rPr>
      <t xml:space="preserve">CONSORTIUM PROCHEM </t>
    </r>
    <r>
      <rPr>
        <b/>
        <sz val="10"/>
        <rFont val="Arial Narrow"/>
        <family val="2"/>
      </rPr>
      <t xml:space="preserve">
Contrato: </t>
    </r>
    <r>
      <rPr>
        <sz val="10"/>
        <rFont val="Arial Narrow"/>
        <family val="2"/>
      </rPr>
      <t xml:space="preserve">No 03-2016 </t>
    </r>
    <r>
      <rPr>
        <b/>
        <sz val="10"/>
        <rFont val="Arial Narrow"/>
        <family val="2"/>
      </rPr>
      <t xml:space="preserve">
Monto: </t>
    </r>
    <r>
      <rPr>
        <sz val="10"/>
        <rFont val="Arial Narrow"/>
        <family val="2"/>
      </rPr>
      <t>B/.3,780,910</t>
    </r>
    <r>
      <rPr>
        <b/>
        <sz val="10"/>
        <rFont val="Arial Narrow"/>
        <family val="2"/>
      </rPr>
      <t xml:space="preserve">
Orden de proceder: </t>
    </r>
    <r>
      <rPr>
        <sz val="10"/>
        <rFont val="Arial Narrow"/>
        <family val="2"/>
      </rPr>
      <t>3 de mayo de 2017.</t>
    </r>
    <r>
      <rPr>
        <b/>
        <sz val="10"/>
        <rFont val="Arial Narrow"/>
        <family val="2"/>
      </rPr>
      <t xml:space="preserve">
Fecha de Terminación: </t>
    </r>
    <r>
      <rPr>
        <sz val="10"/>
        <rFont val="Arial Narrow"/>
        <family val="2"/>
      </rPr>
      <t>30 de septiembrel de 2019.</t>
    </r>
    <r>
      <rPr>
        <b/>
        <sz val="10"/>
        <rFont val="Arial Narrow"/>
        <family val="2"/>
      </rPr>
      <t xml:space="preserve">
Avance de mayo 2021: </t>
    </r>
    <r>
      <rPr>
        <sz val="10"/>
        <rFont val="Arial Narrow"/>
        <family val="2"/>
      </rPr>
      <t>. En trámite de refrendo, Adenda No.4 de tiempo por 608 días para la etapa de construcción, con nueva fecha de vencimiento el 31-Mayo-2021. Proyecto en Etapa de Operación y Mantenimiento hasta el 30 de noviembre de 2021, pendiente colocación de los medidores domiciliarios, programados para la tercera semana de mayo 2021, una vez el Depto. De Comercial, entregue al contratista la lista de los clientes de IDAAN aprobados en este sector. El contratista ha elaborado un informe donde explica, que la construcción del dique no es necesaria, pero falta más argumentos para sustentación; los cuales están pendiente de ser entregados. Se debe definir para la primera semana de mayo de 2021, la no continuidad del dique y la aprobación o no de los trabajos propuestos por el contratista, para no alterar el monto del proyecto. Pagos pendientes de las Cuentas No.1 y 8 en Tesorería.</t>
    </r>
  </si>
  <si>
    <r>
      <t xml:space="preserve">Contratista: Consorcio PTAP Darién 2016
Monto: </t>
    </r>
    <r>
      <rPr>
        <sz val="10"/>
        <rFont val="Arial Narrow"/>
        <family val="2"/>
      </rPr>
      <t>B/. 35,991,186</t>
    </r>
    <r>
      <rPr>
        <b/>
        <sz val="10"/>
        <rFont val="Arial Narrow"/>
        <family val="2"/>
      </rPr>
      <t xml:space="preserve">
Contrato: </t>
    </r>
    <r>
      <rPr>
        <sz val="10"/>
        <rFont val="Arial Narrow"/>
        <family val="2"/>
      </rPr>
      <t>No. 117-2016</t>
    </r>
    <r>
      <rPr>
        <b/>
        <sz val="10"/>
        <rFont val="Arial Narrow"/>
        <family val="2"/>
      </rPr>
      <t xml:space="preserve">
Orden de Proceder: </t>
    </r>
    <r>
      <rPr>
        <sz val="10"/>
        <rFont val="Arial Narrow"/>
        <family val="2"/>
      </rPr>
      <t>12 de Diciembre 2016</t>
    </r>
    <r>
      <rPr>
        <b/>
        <sz val="10"/>
        <rFont val="Arial Narrow"/>
        <family val="2"/>
      </rPr>
      <t xml:space="preserve">
 Fecha de Terminación: </t>
    </r>
    <r>
      <rPr>
        <sz val="10"/>
        <rFont val="Arial Narrow"/>
        <family val="2"/>
      </rPr>
      <t>30 de junio de 2020.</t>
    </r>
    <r>
      <rPr>
        <b/>
        <sz val="10"/>
        <rFont val="Arial Narrow"/>
        <family val="2"/>
      </rPr>
      <t xml:space="preserve">
Avance de mayo 2021: </t>
    </r>
    <r>
      <rPr>
        <sz val="10"/>
        <rFont val="Arial Narrow"/>
        <family val="2"/>
      </rPr>
      <t>En preparación de Adenda No.4, se confecciona Informe Técnico. La Etapa de Estudio y Diseño tiene un 98% de avance. La Etapa de Construcción lleva un 90% de avance; se realizan las gestiones para la conexión eléctrica y aclaración de estudio hidrológico. La Etapa de Operación y Mantenimiento se inició el 16-Marzo-2021. Se han firmado los protocolos de compra por parte de los dueños de los terrenos. En trámite de pago la Cuenta No.29 y la Cuenta No.30 (la cual</t>
    </r>
    <r>
      <rPr>
        <b/>
        <sz val="10"/>
        <rFont val="Arial Narrow"/>
        <family val="2"/>
      </rPr>
      <t xml:space="preserve"> requiere recursos en la partida presupuestaria</t>
    </r>
    <r>
      <rPr>
        <sz val="10"/>
        <rFont val="Arial Narrow"/>
        <family val="2"/>
      </rPr>
      <t>). El contratista presenta un reclamo para la aprobación del presupuesto de la tercera línea de tratamiento en la PTAP.</t>
    </r>
  </si>
  <si>
    <r>
      <t xml:space="preserve">Diseño y construcción de Puntos de Monitoreo y Control en el Sistema de Red Matriz del Acueducto de la Ciudad de Panamá. Grupo 2 ANC.
Contratista: </t>
    </r>
    <r>
      <rPr>
        <sz val="10"/>
        <rFont val="Arial Narrow"/>
        <family val="2"/>
      </rPr>
      <t>Aquialogy LATAM</t>
    </r>
    <r>
      <rPr>
        <b/>
        <sz val="10"/>
        <rFont val="Arial Narrow"/>
        <family val="2"/>
      </rPr>
      <t xml:space="preserve">
Contrato No.: </t>
    </r>
    <r>
      <rPr>
        <sz val="10"/>
        <rFont val="Arial Narrow"/>
        <family val="2"/>
      </rPr>
      <t>COC-01-CAF-2016</t>
    </r>
    <r>
      <rPr>
        <b/>
        <sz val="10"/>
        <rFont val="Arial Narrow"/>
        <family val="2"/>
      </rPr>
      <t xml:space="preserve">
Monto: </t>
    </r>
    <r>
      <rPr>
        <sz val="10"/>
        <rFont val="Arial Narrow"/>
        <family val="2"/>
      </rPr>
      <t>B/ 10,469,396.7</t>
    </r>
    <r>
      <rPr>
        <b/>
        <sz val="10"/>
        <rFont val="Arial Narrow"/>
        <family val="2"/>
      </rPr>
      <t xml:space="preserve"> 
Contratista: </t>
    </r>
    <r>
      <rPr>
        <sz val="10"/>
        <rFont val="Arial Narrow"/>
        <family val="2"/>
      </rPr>
      <t xml:space="preserve">Aqualogy Latam S.A.S.E.S.P. </t>
    </r>
    <r>
      <rPr>
        <b/>
        <sz val="10"/>
        <rFont val="Arial Narrow"/>
        <family val="2"/>
      </rPr>
      <t xml:space="preserve">
Orden de Proceder: </t>
    </r>
    <r>
      <rPr>
        <sz val="10"/>
        <rFont val="Arial Narrow"/>
        <family val="2"/>
      </rPr>
      <t>11 de mayo de 2016</t>
    </r>
    <r>
      <rPr>
        <b/>
        <sz val="10"/>
        <rFont val="Arial Narrow"/>
        <family val="2"/>
      </rPr>
      <t xml:space="preserve">
Fecha de Terminación:</t>
    </r>
    <r>
      <rPr>
        <sz val="10"/>
        <rFont val="Arial Narrow"/>
        <family val="2"/>
      </rPr>
      <t xml:space="preserve"> 9 de enero de 2021</t>
    </r>
    <r>
      <rPr>
        <b/>
        <sz val="10"/>
        <rFont val="Arial Narrow"/>
        <family val="2"/>
      </rPr>
      <t xml:space="preserve">
Avance de mayo 2021:</t>
    </r>
    <r>
      <rPr>
        <sz val="10"/>
        <rFont val="Arial Narrow"/>
        <family val="2"/>
      </rPr>
      <t xml:space="preserve"> Se iniciaron trabajos en la construcción de cuatro cajas en la planta de Cabra y Pacora, los dos puntos de Cabra están construidos; pendiente la instalación de equipos. El punto de Pacora tiene un 80% de avance en construcción, pendiente la instalación de equipos. Se le dio instrucción al Contratista, para iniciar la integración de los 46 puntos de Zernike. La Cuenta N°5 (en trámite) y Cuenta N°6 (no ha sido aprobada, no procede por falta de cumplimiento de los términos del pliego de cargo).  </t>
    </r>
  </si>
  <si>
    <r>
      <t xml:space="preserve">Contrato: </t>
    </r>
    <r>
      <rPr>
        <sz val="10"/>
        <rFont val="Arial Narrow"/>
        <family val="2"/>
      </rPr>
      <t xml:space="preserve">No.192-2012 </t>
    </r>
    <r>
      <rPr>
        <b/>
        <sz val="10"/>
        <rFont val="Arial Narrow"/>
        <family val="2"/>
      </rPr>
      <t xml:space="preserve">
Contratista: </t>
    </r>
    <r>
      <rPr>
        <sz val="10"/>
        <rFont val="Arial Narrow"/>
        <family val="2"/>
      </rPr>
      <t xml:space="preserve">PROYECO </t>
    </r>
    <r>
      <rPr>
        <b/>
        <sz val="10"/>
        <rFont val="Arial Narrow"/>
        <family val="2"/>
      </rPr>
      <t xml:space="preserve">
</t>
    </r>
    <r>
      <rPr>
        <sz val="10"/>
        <rFont val="Arial Narrow"/>
        <family val="2"/>
      </rPr>
      <t>se encarga de la supervisión de los proyectos: 1-Estación de bombeo de la Bda.  9 de Enero. 2- Construcción de Alcantarillado Turín. 3- Construcción del Alcantarillado del Churrasco. 4- Construcción del Alcantarillado sanitario La Pulida.</t>
    </r>
    <r>
      <rPr>
        <b/>
        <sz val="10"/>
        <rFont val="Arial Narrow"/>
        <family val="2"/>
      </rPr>
      <t xml:space="preserve">
 Avance de mayo 2021: </t>
    </r>
    <r>
      <rPr>
        <sz val="10"/>
        <rFont val="Arial Narrow"/>
        <family val="2"/>
      </rPr>
      <t>Supervisaba el Contrato No.148-2012 "Construcción de Alcantarillado del Mamey". Pendiente pago del retenido, atendiendo subsanación solicitada por la Contraloría. La Aceptación del Informe Final dos (2) años después de la terminación del Contrato ha dilatado el refrendo de la última cuenta por el saldo final.  Se está  buscando alternativas con CGR a ver cómo se puede cerrar.</t>
    </r>
  </si>
  <si>
    <r>
      <t xml:space="preserve">Contratista: </t>
    </r>
    <r>
      <rPr>
        <sz val="10"/>
        <rFont val="Arial Narrow"/>
        <family val="2"/>
      </rPr>
      <t>MECO S.A</t>
    </r>
    <r>
      <rPr>
        <b/>
        <sz val="10"/>
        <rFont val="Arial Narrow"/>
        <family val="2"/>
      </rPr>
      <t xml:space="preserve">
Contrato: </t>
    </r>
    <r>
      <rPr>
        <sz val="10"/>
        <rFont val="Arial Narrow"/>
        <family val="2"/>
      </rPr>
      <t>COC-06-CAF-2014</t>
    </r>
    <r>
      <rPr>
        <b/>
        <sz val="10"/>
        <rFont val="Arial Narrow"/>
        <family val="2"/>
      </rPr>
      <t xml:space="preserve">
Monto: </t>
    </r>
    <r>
      <rPr>
        <sz val="10"/>
        <rFont val="Arial Narrow"/>
        <family val="2"/>
      </rPr>
      <t>B/.7,446,744</t>
    </r>
    <r>
      <rPr>
        <b/>
        <sz val="10"/>
        <rFont val="Arial Narrow"/>
        <family val="2"/>
      </rPr>
      <t xml:space="preserve">
Orden de Proceder: </t>
    </r>
    <r>
      <rPr>
        <sz val="10"/>
        <rFont val="Arial Narrow"/>
        <family val="2"/>
      </rPr>
      <t>24 de agosto de 2014</t>
    </r>
    <r>
      <rPr>
        <b/>
        <sz val="10"/>
        <rFont val="Arial Narrow"/>
        <family val="2"/>
      </rPr>
      <t xml:space="preserve">
Fecha de Terminación: </t>
    </r>
    <r>
      <rPr>
        <sz val="10"/>
        <rFont val="Arial Narrow"/>
        <family val="2"/>
      </rPr>
      <t>1</t>
    </r>
    <r>
      <rPr>
        <b/>
        <sz val="10"/>
        <rFont val="Arial Narrow"/>
        <family val="2"/>
      </rPr>
      <t>0 de septiembre de 2019</t>
    </r>
    <r>
      <rPr>
        <sz val="10"/>
        <rFont val="Arial Narrow"/>
        <family val="2"/>
      </rPr>
      <t xml:space="preserve">
</t>
    </r>
    <r>
      <rPr>
        <b/>
        <sz val="10"/>
        <rFont val="Arial Narrow"/>
        <family val="2"/>
      </rPr>
      <t xml:space="preserve">Avance de mayo de 2021: </t>
    </r>
    <r>
      <rPr>
        <sz val="10"/>
        <rFont val="Arial Narrow"/>
        <family val="2"/>
      </rPr>
      <t xml:space="preserve">En trámite de </t>
    </r>
    <r>
      <rPr>
        <b/>
        <sz val="10"/>
        <rFont val="Arial Narrow"/>
        <family val="2"/>
      </rPr>
      <t xml:space="preserve">refrendo en la Contraloría, Adenda No.6 </t>
    </r>
    <r>
      <rPr>
        <sz val="10"/>
        <rFont val="Arial Narrow"/>
        <family val="2"/>
      </rPr>
      <t xml:space="preserve">de Tiempo, hasta el 31 de diciembre de 2021; en tal sentido, se solicitó a la empresa la extensión de fianza, paz y salvo, etc.; para el cierre administrativo del proyecto y correctivos de la EBAR. Queda pendiente correcciones en EBAR de El Chorrillo y correcciones y aprobación de Planos Asbuilt para el levantamiento de Inspección y Acta Final. Pendiente pagos de: Cuenta No.12 (solo aporte local), Cuenta No.23, Cuenta No.24, Cuenta No.25, Cuenta No.26, Cuenta No.27 (cierre de ejecución). Aprobado por Junta Directiva el reclamo de B/.257,315.94; la cual representaría la Cuenta 28 (Adenda 6). El presupuesto necesario para cancelar el proyecto asciende a </t>
    </r>
    <r>
      <rPr>
        <b/>
        <sz val="10"/>
        <rFont val="Arial Narrow"/>
        <family val="2"/>
      </rPr>
      <t>B/.1,547,262.56.</t>
    </r>
  </si>
  <si>
    <r>
      <t xml:space="preserve">Contratista: </t>
    </r>
    <r>
      <rPr>
        <sz val="10"/>
        <rFont val="Arial Narrow"/>
        <family val="2"/>
      </rPr>
      <t>Viguecons Estevez, S.L.</t>
    </r>
    <r>
      <rPr>
        <b/>
        <sz val="10"/>
        <rFont val="Arial Narrow"/>
        <family val="2"/>
      </rPr>
      <t xml:space="preserve">
Contrato: </t>
    </r>
    <r>
      <rPr>
        <sz val="10"/>
        <rFont val="Arial Narrow"/>
        <family val="2"/>
      </rPr>
      <t xml:space="preserve">COC-05 CAF 2014 </t>
    </r>
    <r>
      <rPr>
        <b/>
        <sz val="10"/>
        <rFont val="Arial Narrow"/>
        <family val="2"/>
      </rPr>
      <t xml:space="preserve">
Monto: </t>
    </r>
    <r>
      <rPr>
        <sz val="10"/>
        <rFont val="Arial Narrow"/>
        <family val="2"/>
      </rPr>
      <t>B/.6,415,872.62</t>
    </r>
    <r>
      <rPr>
        <b/>
        <sz val="10"/>
        <rFont val="Arial Narrow"/>
        <family val="2"/>
      </rPr>
      <t xml:space="preserve">
Orden de Proceder: </t>
    </r>
    <r>
      <rPr>
        <sz val="10"/>
        <rFont val="Arial Narrow"/>
        <family val="2"/>
      </rPr>
      <t>8 de agosto de 2014</t>
    </r>
    <r>
      <rPr>
        <b/>
        <sz val="10"/>
        <rFont val="Arial Narrow"/>
        <family val="2"/>
      </rPr>
      <t xml:space="preserve">
Fecha de Terminación: </t>
    </r>
    <r>
      <rPr>
        <sz val="10"/>
        <rFont val="Arial Narrow"/>
        <family val="2"/>
      </rPr>
      <t>15 de junio 2020.</t>
    </r>
    <r>
      <rPr>
        <b/>
        <sz val="10"/>
        <rFont val="Arial Narrow"/>
        <family val="2"/>
      </rPr>
      <t xml:space="preserve">
Avance mayo 2021: </t>
    </r>
    <r>
      <rPr>
        <sz val="10"/>
        <rFont val="Arial Narrow"/>
        <family val="2"/>
      </rPr>
      <t xml:space="preserve">En trámite de </t>
    </r>
    <r>
      <rPr>
        <b/>
        <sz val="10"/>
        <rFont val="Arial Narrow"/>
        <family val="2"/>
      </rPr>
      <t>refrendo en la Contraloría, Adenda N°7</t>
    </r>
    <r>
      <rPr>
        <sz val="10"/>
        <rFont val="Arial Narrow"/>
        <family val="2"/>
      </rPr>
      <t xml:space="preserve"> de extensión de tiempo hasta el 31-diciembre-2021, por los retrasos producto de la Pandemia por el COVID-19.</t>
    </r>
  </si>
  <si>
    <r>
      <t xml:space="preserve">Contratista: </t>
    </r>
    <r>
      <rPr>
        <sz val="10"/>
        <rFont val="Arial Narrow"/>
        <family val="2"/>
      </rPr>
      <t>MECO S.A.</t>
    </r>
    <r>
      <rPr>
        <b/>
        <sz val="10"/>
        <rFont val="Arial Narrow"/>
        <family val="2"/>
      </rPr>
      <t xml:space="preserve">
Contrato: </t>
    </r>
    <r>
      <rPr>
        <sz val="10"/>
        <rFont val="Arial Narrow"/>
        <family val="2"/>
      </rPr>
      <t>COC-08-CAF-2014</t>
    </r>
    <r>
      <rPr>
        <b/>
        <sz val="10"/>
        <rFont val="Arial Narrow"/>
        <family val="2"/>
      </rPr>
      <t xml:space="preserve">
Monto: </t>
    </r>
    <r>
      <rPr>
        <sz val="10"/>
        <rFont val="Arial Narrow"/>
        <family val="2"/>
      </rPr>
      <t>B/.8,764,171.38</t>
    </r>
    <r>
      <rPr>
        <b/>
        <sz val="10"/>
        <rFont val="Arial Narrow"/>
        <family val="2"/>
      </rPr>
      <t xml:space="preserve">
Orden de Proceder: </t>
    </r>
    <r>
      <rPr>
        <sz val="10"/>
        <rFont val="Arial Narrow"/>
        <family val="2"/>
      </rPr>
      <t>29 de agosto de 2015</t>
    </r>
    <r>
      <rPr>
        <b/>
        <sz val="10"/>
        <rFont val="Arial Narrow"/>
        <family val="2"/>
      </rPr>
      <t xml:space="preserve">
Fecha de Terminación: </t>
    </r>
    <r>
      <rPr>
        <sz val="10"/>
        <rFont val="Arial Narrow"/>
        <family val="2"/>
      </rPr>
      <t>31 de diciembre de 2018 (En trámite de extensión de tiempo)</t>
    </r>
    <r>
      <rPr>
        <b/>
        <sz val="10"/>
        <rFont val="Arial Narrow"/>
        <family val="2"/>
      </rPr>
      <t xml:space="preserve">
Avance de mayo 2021: </t>
    </r>
    <r>
      <rPr>
        <sz val="10"/>
        <rFont val="Arial Narrow"/>
        <family val="2"/>
      </rPr>
      <t>Terminar con las actividades contempladas en Punta Pacifica, Calle 74 y Boca La Caja; entre las actividades pendientes están instalación de tuberías Cruce de Vía Israel e Instalación en la Interconexión No.6; trabajos en las cajas de válvulas, interconexiones, pruebas de presión, reposición de Asfalto, entre otras actividades contempladas en contrato y adenda refrendada. En trámite de pago la Cuenta No.15, refrendada por la Contraloría y la No.16, en trámite de firmas.</t>
    </r>
  </si>
  <si>
    <r>
      <t xml:space="preserve">Contratista: Acciona Sabanitas II
Monto: </t>
    </r>
    <r>
      <rPr>
        <sz val="10"/>
        <rFont val="Arial Narrow"/>
        <family val="2"/>
      </rPr>
      <t>B/ 107,849,328.44</t>
    </r>
    <r>
      <rPr>
        <b/>
        <sz val="10"/>
        <rFont val="Arial Narrow"/>
        <family val="2"/>
      </rPr>
      <t xml:space="preserve">
Contrato: </t>
    </r>
    <r>
      <rPr>
        <sz val="10"/>
        <rFont val="Arial Narrow"/>
        <family val="2"/>
      </rPr>
      <t>08-2017</t>
    </r>
    <r>
      <rPr>
        <b/>
        <sz val="10"/>
        <rFont val="Arial Narrow"/>
        <family val="2"/>
      </rPr>
      <t xml:space="preserve">
Orden de Proceder: </t>
    </r>
    <r>
      <rPr>
        <sz val="10"/>
        <rFont val="Arial Narrow"/>
        <family val="2"/>
      </rPr>
      <t>25 de mayo de 2017</t>
    </r>
    <r>
      <rPr>
        <b/>
        <sz val="10"/>
        <rFont val="Arial Narrow"/>
        <family val="2"/>
      </rPr>
      <t xml:space="preserve">
Fecha de Terminación: </t>
    </r>
    <r>
      <rPr>
        <sz val="10"/>
        <rFont val="Arial Narrow"/>
        <family val="2"/>
      </rPr>
      <t>3 de abril de 2021</t>
    </r>
    <r>
      <rPr>
        <b/>
        <sz val="10"/>
        <rFont val="Arial Narrow"/>
        <family val="2"/>
      </rPr>
      <t xml:space="preserve">
Avance de mayo 2021: </t>
    </r>
    <r>
      <rPr>
        <sz val="10"/>
        <rFont val="Arial Narrow"/>
        <family val="2"/>
      </rPr>
      <t xml:space="preserve"> En trámite de</t>
    </r>
    <r>
      <rPr>
        <b/>
        <sz val="10"/>
        <rFont val="Arial Narrow"/>
        <family val="2"/>
      </rPr>
      <t xml:space="preserve"> refrendo en la Contraloría, Adenda No.3</t>
    </r>
    <r>
      <rPr>
        <sz val="10"/>
        <rFont val="Arial Narrow"/>
        <family val="2"/>
      </rPr>
      <t xml:space="preserve"> de incremento económico por B/.3,376,015.77 (sin ITBMS), aprobada mediante Nota 706-20-DNING. En trámite, Adenda No.4 de extensión de tiempo a la Etapa de Estudio, Diseño y Construcción hasta el 31 de diciembre de 2022, aprobada en Junta Directiva del IDAAN, mediante Resolución 111-21. Las desviaciones presentadas se explican principalmente por la dificultad en obtener los tres (3) terrenos necesarios para avanzar con el diseño y construcción del proyecto. Pendiente Legalización de los terrenos para la Estación de Rebombeo Santa Rita, tanque de almacenamiento de 2,5 MG y nuevo edificio administrativo regional. Principales avances de la Etapa de Estudios y Diseños: Diseños Preliminares, Memoria, Cálculos y Hidráulicos y Estudio de Impacto Ambiental (avance 78.90%). Diseños Finales (avance 60%). Planes de manejo, especificaciones, presupuesto (avance 75%). Principales avances en la Etapa de Construcción: Toma de agua cruda obra civil (91.79%); línea de conducción de 24" (89.39%); Línea de aducción de 48" (86.59%); Construcción de la PTAP (73.57%); Tanque de almacenamiento de Villa Catalina (75.25%). Costos asociados al IDAAN (trabajos de mejoras a la PTAP de Sabanitas I, afectaciones y  reubicaciones de servicios públicos) (avance de 90%). En trámite de pago Cuentas No.3, 11 y 33, en atención a subsanaciones de la CGR (solicitan la verificación de los montos contra factura del proveedor). Cuentas en trámite de pago en Tesorería: de la No.51, 53, 54 y de la No.56 y la No.58. La Cuenta No.59, en trámite de pago en Tesorería.     </t>
    </r>
  </si>
  <si>
    <r>
      <rPr>
        <b/>
        <sz val="10"/>
        <rFont val="Arial Narrow"/>
        <family val="2"/>
      </rPr>
      <t xml:space="preserve">Avance de mayo 2021: </t>
    </r>
    <r>
      <rPr>
        <sz val="10"/>
        <rFont val="Arial Narrow"/>
        <family val="2"/>
      </rPr>
      <t>Proyecto Culminado. Pago de cuentas finales</t>
    </r>
  </si>
  <si>
    <r>
      <rPr>
        <b/>
        <sz val="10"/>
        <rFont val="Arial Narrow"/>
        <family val="2"/>
      </rPr>
      <t xml:space="preserve">Contratista: Consorcio AB Chilibre, 
Contrato: </t>
    </r>
    <r>
      <rPr>
        <sz val="10"/>
        <rFont val="Arial Narrow"/>
        <family val="2"/>
      </rPr>
      <t>No. 10-2017</t>
    </r>
    <r>
      <rPr>
        <b/>
        <sz val="10"/>
        <rFont val="Arial Narrow"/>
        <family val="2"/>
      </rPr>
      <t xml:space="preserve">
Monto: </t>
    </r>
    <r>
      <rPr>
        <sz val="10"/>
        <rFont val="Arial Narrow"/>
        <family val="2"/>
      </rPr>
      <t>B/. 36,973,504</t>
    </r>
    <r>
      <rPr>
        <b/>
        <sz val="10"/>
        <rFont val="Arial Narrow"/>
        <family val="2"/>
      </rPr>
      <t xml:space="preserve">
Orden de proceder: </t>
    </r>
    <r>
      <rPr>
        <sz val="10"/>
        <rFont val="Arial Narrow"/>
        <family val="2"/>
      </rPr>
      <t>4 de septiembre de 2017</t>
    </r>
    <r>
      <rPr>
        <b/>
        <sz val="10"/>
        <rFont val="Arial Narrow"/>
        <family val="2"/>
      </rPr>
      <t xml:space="preserve">
Fecha de terminación: </t>
    </r>
    <r>
      <rPr>
        <sz val="10"/>
        <rFont val="Arial Narrow"/>
        <family val="2"/>
      </rPr>
      <t>29 de agosto de 2020</t>
    </r>
    <r>
      <rPr>
        <b/>
        <sz val="10"/>
        <rFont val="Arial Narrow"/>
        <family val="2"/>
      </rPr>
      <t xml:space="preserve">
Avance de mayo 2021:</t>
    </r>
    <r>
      <rPr>
        <sz val="10"/>
        <rFont val="Arial Narrow"/>
        <family val="2"/>
      </rPr>
      <t xml:space="preserve"> En confección Adenda No.4, debido a atrasos por la pandemia del COVID-19 y orden de cambio. Se evalúa orden de cambio en actividades que se requieren para mejorar la operación de la PPFGC, que iría acompañada de una Adenda por extensión de tiempo al contrato, debido a cambios que solicitó la Dirección de Operaciones referente a la interconexión eléctrica del Nuevo Módulo. La Etapa de Estudios y Diseños tiene un 98% de avance y la Etapa de Construcción lleva un 88%, comprende: inspección final de la cubierta del tanque de almacenamiento; entrega de planos as built y redmark; reubicación de cableado eléctrico en la sala de control y filtros; instalación de equipos de instrumentación en filtros. La Cuenta No.24, requiere recursos en la partida presupuestaria.</t>
    </r>
  </si>
  <si>
    <r>
      <rPr>
        <b/>
        <sz val="10"/>
        <rFont val="Arial Narrow"/>
        <family val="2"/>
      </rPr>
      <t xml:space="preserve">Contratista: Consorcio AQUA 3
Monto: </t>
    </r>
    <r>
      <rPr>
        <sz val="10"/>
        <rFont val="Arial Narrow"/>
        <family val="2"/>
      </rPr>
      <t>B/. 6,405,133.25</t>
    </r>
    <r>
      <rPr>
        <b/>
        <sz val="10"/>
        <rFont val="Arial Narrow"/>
        <family val="2"/>
      </rPr>
      <t xml:space="preserve">
Orden de Proceder: </t>
    </r>
    <r>
      <rPr>
        <sz val="10"/>
        <rFont val="Arial Narrow"/>
        <family val="2"/>
      </rPr>
      <t>15 de octubre de 2018</t>
    </r>
    <r>
      <rPr>
        <b/>
        <sz val="10"/>
        <rFont val="Arial Narrow"/>
        <family val="2"/>
      </rPr>
      <t xml:space="preserve">
Fecha de Terminación: </t>
    </r>
    <r>
      <rPr>
        <sz val="10"/>
        <rFont val="Arial Narrow"/>
        <family val="2"/>
      </rPr>
      <t>25 de junio de 2021</t>
    </r>
    <r>
      <rPr>
        <b/>
        <sz val="10"/>
        <rFont val="Arial Narrow"/>
        <family val="2"/>
      </rPr>
      <t xml:space="preserve">
Avance de mayo 2021: </t>
    </r>
    <r>
      <rPr>
        <sz val="10"/>
        <rFont val="Arial Narrow"/>
        <family val="2"/>
      </rPr>
      <t>Servicio Contratado para los Proyectos de Alcantarillado de David Grupo 1 y 2; y el Alcantarillado de Changuinola. En trámite de pago las Cuentas No.25, 26 y 27 (Tesorería). Las Cuentas No.28 y 29, y de la No.35 a la 37 (Inspección). En trámite Adenda No.1 de extensión de tiempo y costo, aprobada por la Junta Directiva del IDAAN.</t>
    </r>
  </si>
  <si>
    <r>
      <rPr>
        <b/>
        <sz val="10"/>
        <rFont val="Arial Narrow"/>
        <family val="2"/>
      </rPr>
      <t xml:space="preserve">Contratista: Consorcio Aguas Panamá
Monto: </t>
    </r>
    <r>
      <rPr>
        <sz val="10"/>
        <rFont val="Arial Narrow"/>
        <family val="2"/>
      </rPr>
      <t xml:space="preserve">B/. 3,132,584
</t>
    </r>
    <r>
      <rPr>
        <b/>
        <sz val="10"/>
        <rFont val="Arial Narrow"/>
        <family val="2"/>
      </rPr>
      <t>Contrato:</t>
    </r>
    <r>
      <rPr>
        <sz val="10"/>
        <rFont val="Arial Narrow"/>
        <family val="2"/>
      </rPr>
      <t xml:space="preserve"> 18-2018</t>
    </r>
    <r>
      <rPr>
        <b/>
        <sz val="10"/>
        <rFont val="Arial Narrow"/>
        <family val="2"/>
      </rPr>
      <t xml:space="preserve">
Orden de Proceder: </t>
    </r>
    <r>
      <rPr>
        <sz val="10"/>
        <rFont val="Arial Narrow"/>
        <family val="2"/>
      </rPr>
      <t>27 de septiembre de 2018</t>
    </r>
    <r>
      <rPr>
        <b/>
        <sz val="10"/>
        <rFont val="Arial Narrow"/>
        <family val="2"/>
      </rPr>
      <t xml:space="preserve">
Fecha de Terminación: </t>
    </r>
    <r>
      <rPr>
        <sz val="10"/>
        <rFont val="Arial Narrow"/>
        <family val="2"/>
      </rPr>
      <t>22 de octubre de 2021</t>
    </r>
    <r>
      <rPr>
        <b/>
        <sz val="10"/>
        <rFont val="Arial Narrow"/>
        <family val="2"/>
      </rPr>
      <t xml:space="preserve">
Avance de mayo 2021: </t>
    </r>
    <r>
      <rPr>
        <sz val="10"/>
        <rFont val="Arial Narrow"/>
        <family val="2"/>
      </rPr>
      <t>PM de los Proyectos: Estudio, Diseño, Construcción, Operación y Mantenimiento de la Planta Potabilizadora José G. Rodríguez (Howard). Proyecto de Alcantarillado Sanitario de San Carlos. Solicitud de Adenda No.1, por parte del PM, al Contrato No. 18-2018 (En revisión por el Departamento Legal de IDAAN). El informe mensual correspondiente al mes de Mayo-2021 se encuentra en desarrollo. Las Cuentas No.28 y de la No.25 a la No.28, asimismo de la No.31 a la 37, se encuentran en trámite de pago en Tesorería/IDAAN.</t>
    </r>
  </si>
  <si>
    <r>
      <t xml:space="preserve">Contratista:  Consorcio Aqua 2
Monto: </t>
    </r>
    <r>
      <rPr>
        <sz val="10"/>
        <rFont val="Arial Narrow"/>
        <family val="2"/>
      </rPr>
      <t>B/. 2,011,114.68</t>
    </r>
    <r>
      <rPr>
        <b/>
        <sz val="10"/>
        <rFont val="Arial Narrow"/>
        <family val="2"/>
      </rPr>
      <t xml:space="preserve">
Orden de Proceder: </t>
    </r>
    <r>
      <rPr>
        <sz val="10"/>
        <rFont val="Arial Narrow"/>
        <family val="2"/>
      </rPr>
      <t>3 de mayo de 2018</t>
    </r>
    <r>
      <rPr>
        <b/>
        <sz val="10"/>
        <rFont val="Arial Narrow"/>
        <family val="2"/>
      </rPr>
      <t xml:space="preserve">
Fecha de Terminación: </t>
    </r>
    <r>
      <rPr>
        <sz val="10"/>
        <rFont val="Arial Narrow"/>
        <family val="2"/>
      </rPr>
      <t>22 de octubre de 2021</t>
    </r>
    <r>
      <rPr>
        <b/>
        <sz val="10"/>
        <rFont val="Arial Narrow"/>
        <family val="2"/>
      </rPr>
      <t xml:space="preserve">
Avance de mayo 2021: </t>
    </r>
    <r>
      <rPr>
        <sz val="10"/>
        <rFont val="Arial Narrow"/>
        <family val="2"/>
      </rPr>
      <t xml:space="preserve">Servicio Contratado para los Proyectos de Panamá Este y Darién: Rehabilitación de los Sistemas de Agua Potable del Real; Estudio, Diseño y Construcción de Sistemas de Agua Potable y Alcantarillado de Isla Contadora; y Mejoras y Ampliación de la PTAP de Villa Darién. En trámite de </t>
    </r>
    <r>
      <rPr>
        <b/>
        <sz val="10"/>
        <rFont val="Arial Narrow"/>
        <family val="2"/>
      </rPr>
      <t>refrendo de la Contraloría, Adenda No.1</t>
    </r>
    <r>
      <rPr>
        <sz val="10"/>
        <rFont val="Arial Narrow"/>
        <family val="2"/>
      </rPr>
      <t xml:space="preserve"> de Extensión de tiempo por 12 meses e incremento económico por </t>
    </r>
    <r>
      <rPr>
        <b/>
        <sz val="10"/>
        <rFont val="Arial Narrow"/>
        <family val="2"/>
      </rPr>
      <t>B/.615,282.38</t>
    </r>
    <r>
      <rPr>
        <sz val="10"/>
        <rFont val="Arial Narrow"/>
        <family val="2"/>
      </rPr>
      <t>. Adenda No.2  por extensión de tiempo, el Contratista presentó solicitud para el proyecto de Contadora, por 5 meses adicionales, se encuentra en revisión de la Dirección de Ingeniería. Las Cuentas No.27 y 28, requieren recursos en la partida presupuestaria. La Cuenta No.26, en trámite de subsanación.</t>
    </r>
  </si>
  <si>
    <r>
      <t xml:space="preserve">Contratista: AYESA - CSA GROUP  de Panamá y Colón
Monto: </t>
    </r>
    <r>
      <rPr>
        <sz val="10"/>
        <rFont val="Arial Narrow"/>
        <family val="2"/>
      </rPr>
      <t xml:space="preserve">B/. 6,381,102.64
</t>
    </r>
    <r>
      <rPr>
        <b/>
        <sz val="10"/>
        <rFont val="Arial Narrow"/>
        <family val="2"/>
      </rPr>
      <t>Contrato:</t>
    </r>
    <r>
      <rPr>
        <sz val="10"/>
        <rFont val="Arial Narrow"/>
        <family val="2"/>
      </rPr>
      <t xml:space="preserve"> 27-2018</t>
    </r>
    <r>
      <rPr>
        <b/>
        <sz val="10"/>
        <rFont val="Arial Narrow"/>
        <family val="2"/>
      </rPr>
      <t xml:space="preserve">
Orden de Proceder: </t>
    </r>
    <r>
      <rPr>
        <sz val="10"/>
        <rFont val="Arial Narrow"/>
        <family val="2"/>
      </rPr>
      <t>26 de septiembre de 2018</t>
    </r>
    <r>
      <rPr>
        <b/>
        <sz val="10"/>
        <rFont val="Arial Narrow"/>
        <family val="2"/>
      </rPr>
      <t xml:space="preserve">
Fecha de Terminación:</t>
    </r>
    <r>
      <rPr>
        <sz val="10"/>
        <rFont val="Arial Narrow"/>
        <family val="2"/>
      </rPr>
      <t xml:space="preserve"> 27 de enero de 2022 </t>
    </r>
    <r>
      <rPr>
        <b/>
        <sz val="10"/>
        <rFont val="Arial Narrow"/>
        <family val="2"/>
      </rPr>
      <t xml:space="preserve">
Avance de mayo 2021: </t>
    </r>
    <r>
      <rPr>
        <sz val="10"/>
        <rFont val="Arial Narrow"/>
        <family val="2"/>
      </rPr>
      <t xml:space="preserve">PM de los siguientes Proyectos: Estudio, Diseño, Construcción, Operación y Mantenimiento de la Planta Potabilizadora de Sabanitas II; Estudio, Diseño, Construcción, Operación y Mantenimiento de la Planta Potabilizadora de Gamboa; Estudio, Diseño, Construcción, Operación y Mantenimiento del Nuevo Módulo de Potabilización de Agua en la Planta Potabilizadoras Federico Guardia Conte (Chilibre). Las Cuentas de la No.55 a la No.81, </t>
    </r>
    <r>
      <rPr>
        <b/>
        <sz val="10"/>
        <rFont val="Arial Narrow"/>
        <family val="2"/>
      </rPr>
      <t>requieren recursos en la partida presupuestaria</t>
    </r>
    <r>
      <rPr>
        <sz val="10"/>
        <rFont val="Arial Narrow"/>
        <family val="2"/>
      </rPr>
      <t>. Están en revisión las Cuentas de la No.82 a la 84. El contratista se encuentra a la espera de una adenda económica, se ha presentado el total del contrato al mes de febrero de 2021.</t>
    </r>
  </si>
  <si>
    <r>
      <rPr>
        <b/>
        <sz val="10"/>
        <rFont val="Arial Narrow"/>
        <family val="2"/>
      </rPr>
      <t>Avance mayo 2021</t>
    </r>
    <r>
      <rPr>
        <sz val="10"/>
        <rFont val="Arial Narrow"/>
        <family val="2"/>
      </rPr>
      <t xml:space="preserve">: proyecto en planificación </t>
    </r>
  </si>
  <si>
    <r>
      <t xml:space="preserve">Diseño y Construcción de Nueva Línea de Impulsión de 8" HD De Calle H y Mejoras al Sistema Existente
Monto:  </t>
    </r>
    <r>
      <rPr>
        <sz val="10"/>
        <rFont val="Arial Narrow"/>
        <family val="2"/>
      </rPr>
      <t>B/.749,000</t>
    </r>
    <r>
      <rPr>
        <b/>
        <sz val="10"/>
        <rFont val="Arial Narrow"/>
        <family val="2"/>
      </rPr>
      <t xml:space="preserve">
Contratista: </t>
    </r>
    <r>
      <rPr>
        <sz val="10"/>
        <rFont val="Arial Narrow"/>
        <family val="2"/>
      </rPr>
      <t>Distribuidora Arval S.A.</t>
    </r>
    <r>
      <rPr>
        <b/>
        <sz val="10"/>
        <rFont val="Arial Narrow"/>
        <family val="2"/>
      </rPr>
      <t xml:space="preserve">
Contrato: </t>
    </r>
    <r>
      <rPr>
        <sz val="10"/>
        <rFont val="Arial Narrow"/>
        <family val="2"/>
      </rPr>
      <t>126-2015</t>
    </r>
    <r>
      <rPr>
        <b/>
        <sz val="10"/>
        <rFont val="Arial Narrow"/>
        <family val="2"/>
      </rPr>
      <t xml:space="preserve">
Orden de proceder: </t>
    </r>
    <r>
      <rPr>
        <sz val="10"/>
        <rFont val="Arial Narrow"/>
        <family val="2"/>
      </rPr>
      <t>10 de octubre de 2017</t>
    </r>
    <r>
      <rPr>
        <b/>
        <sz val="10"/>
        <rFont val="Arial Narrow"/>
        <family val="2"/>
      </rPr>
      <t xml:space="preserve">
Fecha de Terminación: </t>
    </r>
    <r>
      <rPr>
        <sz val="10"/>
        <rFont val="Arial Narrow"/>
        <family val="2"/>
      </rPr>
      <t>1 de agosto de 2019</t>
    </r>
    <r>
      <rPr>
        <b/>
        <sz val="10"/>
        <rFont val="Arial Narrow"/>
        <family val="2"/>
      </rPr>
      <t xml:space="preserve">
Avance de mayo 2021:</t>
    </r>
    <r>
      <rPr>
        <sz val="10"/>
        <rFont val="Arial Narrow"/>
        <family val="2"/>
      </rPr>
      <t xml:space="preserve"> La Cuenta No.3 se está procesando; se hizo inspección en conjunto con electromecánica para no colocar la telemetría, ya se cuenta con el mismo. Se hará orden de cambio para agregar a la Adenda de tiempo, la eliminación de éstas actividades y poder concluir el proyecto.</t>
    </r>
  </si>
  <si>
    <r>
      <t xml:space="preserve">Contratista:  </t>
    </r>
    <r>
      <rPr>
        <sz val="10"/>
        <rFont val="Arial Narrow"/>
        <family val="2"/>
      </rPr>
      <t>Vigecons Estevez</t>
    </r>
    <r>
      <rPr>
        <b/>
        <sz val="10"/>
        <rFont val="Arial Narrow"/>
        <family val="2"/>
      </rPr>
      <t xml:space="preserve">
Proyecto: Rehabilitación de los Sistemas de Agua Potable de Jacú/Divalá y Rehabilitación de los Sistemas de Agua Potable de San Andrés / San Francisco
Monto: </t>
    </r>
    <r>
      <rPr>
        <sz val="10"/>
        <rFont val="Arial Narrow"/>
        <family val="2"/>
      </rPr>
      <t>B/.4,892,627.67</t>
    </r>
    <r>
      <rPr>
        <b/>
        <sz val="10"/>
        <rFont val="Arial Narrow"/>
        <family val="2"/>
      </rPr>
      <t xml:space="preserve">
Contrato No.: </t>
    </r>
    <r>
      <rPr>
        <sz val="10"/>
        <rFont val="Arial Narrow"/>
        <family val="2"/>
      </rPr>
      <t>COC- BID (FID 128) No.2</t>
    </r>
    <r>
      <rPr>
        <b/>
        <sz val="10"/>
        <rFont val="Arial Narrow"/>
        <family val="2"/>
      </rPr>
      <t xml:space="preserve">
Orden de Proceder: </t>
    </r>
    <r>
      <rPr>
        <sz val="10"/>
        <rFont val="Arial Narrow"/>
        <family val="2"/>
      </rPr>
      <t>14 de Diciembre 2015</t>
    </r>
    <r>
      <rPr>
        <b/>
        <sz val="10"/>
        <rFont val="Arial Narrow"/>
        <family val="2"/>
      </rPr>
      <t xml:space="preserve">
Fecha de Terminación: </t>
    </r>
    <r>
      <rPr>
        <sz val="10"/>
        <rFont val="Arial Narrow"/>
        <family val="2"/>
      </rPr>
      <t>31 de mayo de 2019.</t>
    </r>
    <r>
      <rPr>
        <b/>
        <sz val="10"/>
        <rFont val="Arial Narrow"/>
        <family val="2"/>
      </rPr>
      <t xml:space="preserve">
Avance de abril 2021: </t>
    </r>
    <r>
      <rPr>
        <sz val="10"/>
        <rFont val="Arial Narrow"/>
        <family val="2"/>
      </rPr>
      <t>En trámite Adenda No.3, de costo por B/.544,296.44 y tiempo por 611 días, hasta el 31 de enero de 2021, se atendió subsanación solicitada por la Contraloría, y fue reingresada para refrendo con fecha del 28-May-2021. Se ha solicitado Endosos a fianzas (188-2021-UP). Se revisa Adenda No.4 de extensión de tiempo por 454 días adicionales. Principales avances: Proyecto de Jacú (95% de avance); Proyecto de Divalá (avance del 50%); Proyecto de San Francisco (65%). Pendientes: aprobaciones de diseños de: Dique en río Divalá; nueva toma del río Cueta. El diseño de los tanques de almacenamiento de San Francisco, fue aprobado en el mes de febrero de 2021. En trámite de pago en la UP, la Cuenta No.20. El contratista está en espera de refrendo de Adenda No.3 para reactivar obras.</t>
    </r>
  </si>
  <si>
    <r>
      <rPr>
        <b/>
        <sz val="10"/>
        <rFont val="Arial Narrow"/>
        <family val="2"/>
      </rPr>
      <t xml:space="preserve">Contratista: </t>
    </r>
    <r>
      <rPr>
        <sz val="10"/>
        <rFont val="Arial Narrow"/>
        <family val="2"/>
      </rPr>
      <t>Vigencias Estevez</t>
    </r>
    <r>
      <rPr>
        <b/>
        <sz val="10"/>
        <rFont val="Arial Narrow"/>
        <family val="2"/>
      </rPr>
      <t xml:space="preserve">
Proyecto "Rehabilitación, Mejoras y Expansión del Sistema de Almacenamiento, Conducción y Distribución de Agua Potable de David Fase II
Monto: </t>
    </r>
    <r>
      <rPr>
        <sz val="10"/>
        <rFont val="Arial Narrow"/>
        <family val="2"/>
      </rPr>
      <t>B/.5,155,466.06</t>
    </r>
    <r>
      <rPr>
        <b/>
        <sz val="10"/>
        <rFont val="Arial Narrow"/>
        <family val="2"/>
      </rPr>
      <t xml:space="preserve">
Contrato: </t>
    </r>
    <r>
      <rPr>
        <sz val="10"/>
        <rFont val="Arial Narrow"/>
        <family val="2"/>
      </rPr>
      <t>No. COC-BID (FID-128 No.14)</t>
    </r>
    <r>
      <rPr>
        <b/>
        <sz val="10"/>
        <rFont val="Arial Narrow"/>
        <family val="2"/>
      </rPr>
      <t xml:space="preserve">
Orden de Proceder: </t>
    </r>
    <r>
      <rPr>
        <sz val="10"/>
        <rFont val="Arial Narrow"/>
        <family val="2"/>
      </rPr>
      <t>4 de mayo de 2016</t>
    </r>
    <r>
      <rPr>
        <b/>
        <sz val="10"/>
        <rFont val="Arial Narrow"/>
        <family val="2"/>
      </rPr>
      <t xml:space="preserve">
Fecha de Terminación: </t>
    </r>
    <r>
      <rPr>
        <sz val="10"/>
        <rFont val="Arial Narrow"/>
        <family val="2"/>
      </rPr>
      <t>28 de mayo de 2020</t>
    </r>
    <r>
      <rPr>
        <b/>
        <sz val="10"/>
        <rFont val="Arial Narrow"/>
        <family val="2"/>
      </rPr>
      <t xml:space="preserve">
Avance de mayo 2021:</t>
    </r>
    <r>
      <rPr>
        <sz val="10"/>
        <rFont val="Arial Narrow"/>
        <family val="2"/>
      </rPr>
      <t xml:space="preserve">  Refrendada el 28 de mayo de 2020, la Adenda No.3 de disminución por la suma de (-B/.500,211.21) y de tiempo por 339 días. Obra  terminada y pruebas de campo realizadas en Ene-2020. Se cuenta con el Acta de Aceptación Final de la obra por CGR. Se tramita en la Unidad de Proyectos, el pago de la Cuenta No.25 por la suma de B/.703,945.18; la cual fue refrendada por Contraloría.</t>
    </r>
  </si>
  <si>
    <r>
      <rPr>
        <b/>
        <sz val="10"/>
        <rFont val="Arial Narrow"/>
        <family val="2"/>
      </rPr>
      <t xml:space="preserve">Contratista: </t>
    </r>
    <r>
      <rPr>
        <sz val="10"/>
        <rFont val="Arial Narrow"/>
        <family val="2"/>
      </rPr>
      <t>Vigencias Estevez</t>
    </r>
    <r>
      <rPr>
        <b/>
        <sz val="10"/>
        <rFont val="Arial Narrow"/>
        <family val="2"/>
      </rPr>
      <t xml:space="preserve">
Proyecto "Rehabilitación, Mejoras y Expansión del Sistema de Almacenamiento, Conducción y Distribución de Agua Potable de David Fase I
Monto: </t>
    </r>
    <r>
      <rPr>
        <sz val="10"/>
        <rFont val="Arial Narrow"/>
        <family val="2"/>
      </rPr>
      <t>B/.10,377,396.65</t>
    </r>
    <r>
      <rPr>
        <b/>
        <sz val="10"/>
        <rFont val="Arial Narrow"/>
        <family val="2"/>
      </rPr>
      <t xml:space="preserve">
Contrato: </t>
    </r>
    <r>
      <rPr>
        <sz val="10"/>
        <rFont val="Arial Narrow"/>
        <family val="2"/>
      </rPr>
      <t>No. COC-BID (FID-128 No.67)</t>
    </r>
    <r>
      <rPr>
        <b/>
        <sz val="10"/>
        <rFont val="Arial Narrow"/>
        <family val="2"/>
      </rPr>
      <t xml:space="preserve">
Orden de Proceder: </t>
    </r>
    <r>
      <rPr>
        <sz val="10"/>
        <rFont val="Arial Narrow"/>
        <family val="2"/>
      </rPr>
      <t>10 de octubre de 2018</t>
    </r>
    <r>
      <rPr>
        <b/>
        <sz val="10"/>
        <rFont val="Arial Narrow"/>
        <family val="2"/>
      </rPr>
      <t xml:space="preserve">
Fecha de Terminación: </t>
    </r>
    <r>
      <rPr>
        <sz val="10"/>
        <rFont val="Arial Narrow"/>
        <family val="2"/>
      </rPr>
      <t>1 de febrero de 2021</t>
    </r>
    <r>
      <rPr>
        <b/>
        <sz val="10"/>
        <rFont val="Arial Narrow"/>
        <family val="2"/>
      </rPr>
      <t xml:space="preserve">
Avance de mayo 2021:</t>
    </r>
    <r>
      <rPr>
        <sz val="10"/>
        <rFont val="Arial Narrow"/>
        <family val="2"/>
      </rPr>
      <t xml:space="preserve"> En trámite Adenda No.3 de tiempo (273 días adicionales) con nueva de fecha de entrega el 01-Nov-2021 y costos adicionales por B/.1,891,425.42; se atendieron subsanaciones solicitadas por la Contraloría y se reingresa con fecha del 07-mayo-2021. Avances del mes: Pruebas de presión y desinfección a tramos de tubería instalados. Construcción de cámaras de inspección. Limpieza, resanes de cámaras de inspección. Las Cuentas No.12, 13 y 14 (por refrendo de CGR).</t>
    </r>
  </si>
  <si>
    <r>
      <t xml:space="preserve">Rehabilitación de la Planta Potabilizadora de Los Algarrobos, David - Chiriquí
Contrato: </t>
    </r>
    <r>
      <rPr>
        <sz val="10"/>
        <rFont val="Arial Narrow"/>
        <family val="2"/>
      </rPr>
      <t>COC-BID_2018 (FID)-128No.68</t>
    </r>
    <r>
      <rPr>
        <b/>
        <sz val="10"/>
        <rFont val="Arial Narrow"/>
        <family val="2"/>
      </rPr>
      <t xml:space="preserve">
Monto: </t>
    </r>
    <r>
      <rPr>
        <sz val="10"/>
        <rFont val="Arial Narrow"/>
        <family val="2"/>
      </rPr>
      <t>B/. 7,248,841</t>
    </r>
    <r>
      <rPr>
        <b/>
        <sz val="10"/>
        <rFont val="Arial Narrow"/>
        <family val="2"/>
      </rPr>
      <t xml:space="preserve">
Contratista: </t>
    </r>
    <r>
      <rPr>
        <sz val="10"/>
        <rFont val="Arial Narrow"/>
        <family val="2"/>
      </rPr>
      <t>BTD Proyectos , S.A</t>
    </r>
    <r>
      <rPr>
        <b/>
        <sz val="10"/>
        <rFont val="Arial Narrow"/>
        <family val="2"/>
      </rPr>
      <t xml:space="preserve">
Orden de Proceder:  </t>
    </r>
    <r>
      <rPr>
        <sz val="10"/>
        <rFont val="Arial Narrow"/>
        <family val="2"/>
      </rPr>
      <t>16 de enero de 2019</t>
    </r>
    <r>
      <rPr>
        <b/>
        <sz val="10"/>
        <rFont val="Arial Narrow"/>
        <family val="2"/>
      </rPr>
      <t xml:space="preserve">
Fecha de Terminación:  </t>
    </r>
    <r>
      <rPr>
        <sz val="10"/>
        <rFont val="Arial Narrow"/>
        <family val="2"/>
      </rPr>
      <t>2 de septiembre de 2020.</t>
    </r>
    <r>
      <rPr>
        <b/>
        <sz val="10"/>
        <rFont val="Arial Narrow"/>
        <family val="2"/>
      </rPr>
      <t xml:space="preserve">
Avance de mayo de 2021:</t>
    </r>
    <r>
      <rPr>
        <sz val="10"/>
        <rFont val="Arial Narrow"/>
        <family val="2"/>
      </rPr>
      <t xml:space="preserve"> Se tramita Adenda N°4, de Tiempo por 245 días adicionales y Costos adicionales por B/.383,838.12 (Por confección y aprobación). Se trabaja en una planta en operación; en tal sentido, se requiere que los trabajos sean programados y ejecutados por sección en los procesos, para la menor afectación del suministro de agua a la población. Principales avances del período: Culminación de trabajos de rehabilitación del Tren de Floculación -  Sedimentación N°3. (Pendiente desinfección y pruebas de puesta en marcha). Trabajos finales de construcción de sistema de tratamiento de aguas lodosas. Colocación de doble sello en accesos de lechos de secado. (Pendiente vaciado hormigonado de accesos de entrada). Trabajos de construcción de viaductos para aumento de carga en la Potabilizadora. Las Cuentas de la No.14 a la No.18, en recorrido interno UP para pago.</t>
    </r>
  </si>
  <si>
    <r>
      <rPr>
        <b/>
        <sz val="10"/>
        <rFont val="Arial Narrow"/>
        <family val="2"/>
      </rPr>
      <t xml:space="preserve">Construcción del Segundo Módulo y Rehabilitación del Primer Módulo de la PTAP de Santiago de Veraguas.
Contratista: </t>
    </r>
    <r>
      <rPr>
        <sz val="10"/>
        <rFont val="Arial Narrow"/>
        <family val="2"/>
      </rPr>
      <t>Asteisa Tratamiento de Aguas , S.A</t>
    </r>
    <r>
      <rPr>
        <b/>
        <sz val="10"/>
        <rFont val="Arial Narrow"/>
        <family val="2"/>
      </rPr>
      <t xml:space="preserve">
Monto:</t>
    </r>
    <r>
      <rPr>
        <sz val="10"/>
        <rFont val="Arial Narrow"/>
        <family val="2"/>
      </rPr>
      <t xml:space="preserve"> B/. 12,879,479.83</t>
    </r>
    <r>
      <rPr>
        <b/>
        <sz val="10"/>
        <rFont val="Arial Narrow"/>
        <family val="2"/>
      </rPr>
      <t xml:space="preserve">
Contrato: </t>
    </r>
    <r>
      <rPr>
        <sz val="10"/>
        <rFont val="Arial Narrow"/>
        <family val="2"/>
      </rPr>
      <t>COC_BID (FID-128) No. 47-2017</t>
    </r>
    <r>
      <rPr>
        <b/>
        <sz val="10"/>
        <rFont val="Arial Narrow"/>
        <family val="2"/>
      </rPr>
      <t xml:space="preserve">
Orden de Proceder: </t>
    </r>
    <r>
      <rPr>
        <sz val="10"/>
        <rFont val="Arial Narrow"/>
        <family val="2"/>
      </rPr>
      <t>28 de mayo de 2018</t>
    </r>
    <r>
      <rPr>
        <b/>
        <sz val="10"/>
        <rFont val="Arial Narrow"/>
        <family val="2"/>
      </rPr>
      <t xml:space="preserve">
Fecha de Terminación:</t>
    </r>
    <r>
      <rPr>
        <sz val="10"/>
        <rFont val="Arial Narrow"/>
        <family val="2"/>
      </rPr>
      <t xml:space="preserve"> 24 de septiembre de 2020.</t>
    </r>
    <r>
      <rPr>
        <b/>
        <sz val="10"/>
        <rFont val="Arial Narrow"/>
        <family val="2"/>
      </rPr>
      <t xml:space="preserve">
Avance de mayo 2021</t>
    </r>
    <r>
      <rPr>
        <sz val="10"/>
        <rFont val="Arial Narrow"/>
        <family val="2"/>
      </rPr>
      <t xml:space="preserve">: En revisión Adenda No.3 (Aumento de Plazos de 119 días por Costos Adicionales y Aumento de 3 meses OyM), se confecciona Informe Técnico. Principales avances: Rehabilitación de Planta Potabilizadora Existente (78% de avance); nueva Planta Potabilizadora de 5.0 MDG (100% de avance), incluye: Construcción de Obras Civiles y Suministro e Instalación de Equipos Electromecánicos. Tratamiento Mecanizado de Lodos (Diseño y Construcción), tiene un 96% de avance. Línea de Captación y Sistema Eléctrico en la Toma (Diseño y Construcción), lleva un 96% de avance. A partir del 27 de enero de 2021 el contratista inicia las labores de OyM del Módulo de 5.0 MGD. La Etapa de Operación y Manteamiento de la PTAP Nueva, tiene un 85% de avance. Continúa el Plan de Capacitación de Operadores y Mandos, así como personal técnico operativo y electromecánico. Se han realizado múltiples reuniones con el PM PROYECO, con EyD e Inspección, para el tema eléctrico de la acometida. Se realizó el cruce de calles y la instalación de las válvulas de 18 y 12 de los filtros 5-8 mod. Existente. La Cuenta No.20, está pendiente de refrendo. El proyecto venció el 01 de mayo de 2021, requerirá aumento de plazo dado el atraso en la Rehabilitación de los módulos existentes y del atraso en la puesta en marcha.  Se evalúa el Acta Sustancial del Nuevo Módulo de 5.0 MGD.  </t>
    </r>
  </si>
  <si>
    <r>
      <t xml:space="preserve">Mejoras al Sistema de Abastecimiento de Agua Potable de Cañitas, Distrito de Chepo
Contratista: </t>
    </r>
    <r>
      <rPr>
        <sz val="10"/>
        <rFont val="Arial Narrow"/>
        <family val="2"/>
      </rPr>
      <t>Empresa Vigueconz Estevez</t>
    </r>
    <r>
      <rPr>
        <b/>
        <sz val="10"/>
        <rFont val="Arial Narrow"/>
        <family val="2"/>
      </rPr>
      <t xml:space="preserve">
Contrato: </t>
    </r>
    <r>
      <rPr>
        <sz val="10"/>
        <rFont val="Arial Narrow"/>
        <family val="2"/>
      </rPr>
      <t>COC-BID- 2018 (FID-128) No.61</t>
    </r>
    <r>
      <rPr>
        <b/>
        <sz val="10"/>
        <rFont val="Arial Narrow"/>
        <family val="2"/>
      </rPr>
      <t xml:space="preserve">
Monto: </t>
    </r>
    <r>
      <rPr>
        <sz val="10"/>
        <rFont val="Arial Narrow"/>
        <family val="2"/>
      </rPr>
      <t>B/. 2,645,291.10</t>
    </r>
    <r>
      <rPr>
        <b/>
        <sz val="10"/>
        <rFont val="Arial Narrow"/>
        <family val="2"/>
      </rPr>
      <t xml:space="preserve">
Orden de Proceder: </t>
    </r>
    <r>
      <rPr>
        <sz val="10"/>
        <rFont val="Arial Narrow"/>
        <family val="2"/>
      </rPr>
      <t>2 de agosto de 2018</t>
    </r>
    <r>
      <rPr>
        <b/>
        <sz val="10"/>
        <rFont val="Arial Narrow"/>
        <family val="2"/>
      </rPr>
      <t xml:space="preserve">
Fecha de Terminación: </t>
    </r>
    <r>
      <rPr>
        <sz val="10"/>
        <rFont val="Arial Narrow"/>
        <family val="2"/>
      </rPr>
      <t>31 de marzo de 2021</t>
    </r>
    <r>
      <rPr>
        <b/>
        <sz val="10"/>
        <rFont val="Arial Narrow"/>
        <family val="2"/>
      </rPr>
      <t xml:space="preserve">
Avance de mayo de 2021: </t>
    </r>
    <r>
      <rPr>
        <sz val="10"/>
        <rFont val="Arial Narrow"/>
        <family val="2"/>
      </rPr>
      <t xml:space="preserve">Considerando los retrasos producto de las acciones contra la pandemia del COVID-19, se tramitó Adenda No.2, de extensión de tiempo por 211 días adicionales, refrendada por la Contraloría el 30-Sep-2020. Pendiente realizar y verificar con todas las partes el acta de entrega final y Tramitar Acta de Aceptación Final. Las Cuentas No.7 y 8, en trámite pago, en Contraloría (atendiendo subsanación).                                                                                                                                                                                                                                                                                                                                                                                                                                                                                                                                                                                                                                                                                                                          </t>
    </r>
  </si>
  <si>
    <r>
      <t xml:space="preserve">Proyecto: Diseño y Construcción de Mejoras al Sistema de Abastecimiento de Agua Potable de San Carlos
Contratista: </t>
    </r>
    <r>
      <rPr>
        <sz val="10"/>
        <rFont val="Arial Narrow"/>
        <family val="2"/>
      </rPr>
      <t>Vigueconz Estevez,   S.A</t>
    </r>
    <r>
      <rPr>
        <b/>
        <sz val="10"/>
        <rFont val="Arial Narrow"/>
        <family val="2"/>
      </rPr>
      <t xml:space="preserve">
Contrato: </t>
    </r>
    <r>
      <rPr>
        <sz val="10"/>
        <rFont val="Arial Narrow"/>
        <family val="2"/>
      </rPr>
      <t>COC_BID (Fid-128) No.65</t>
    </r>
    <r>
      <rPr>
        <b/>
        <sz val="10"/>
        <rFont val="Arial Narrow"/>
        <family val="2"/>
      </rPr>
      <t xml:space="preserve">
Monto: </t>
    </r>
    <r>
      <rPr>
        <sz val="10"/>
        <rFont val="Arial Narrow"/>
        <family val="2"/>
      </rPr>
      <t>B/.1,872,418.31</t>
    </r>
    <r>
      <rPr>
        <b/>
        <sz val="10"/>
        <rFont val="Arial Narrow"/>
        <family val="2"/>
      </rPr>
      <t xml:space="preserve">
Orden de proceder:</t>
    </r>
    <r>
      <rPr>
        <sz val="10"/>
        <rFont val="Arial Narrow"/>
        <family val="2"/>
      </rPr>
      <t xml:space="preserve"> 2 de agosto de 2018</t>
    </r>
    <r>
      <rPr>
        <b/>
        <sz val="10"/>
        <rFont val="Arial Narrow"/>
        <family val="2"/>
      </rPr>
      <t xml:space="preserve">
Fecha de Terminacion: </t>
    </r>
    <r>
      <rPr>
        <sz val="10"/>
        <rFont val="Arial Narrow"/>
        <family val="2"/>
      </rPr>
      <t>31 de mayo de 2021</t>
    </r>
    <r>
      <rPr>
        <b/>
        <sz val="10"/>
        <rFont val="Arial Narrow"/>
        <family val="2"/>
      </rPr>
      <t xml:space="preserve">
Avance de mayo 2021: </t>
    </r>
    <r>
      <rPr>
        <sz val="10"/>
        <rFont val="Arial Narrow"/>
        <family val="2"/>
      </rPr>
      <t>. Teniendo en cuenta que el contrato se venció el 31-Ago-2020; se tuvo que esperar el refrendo de la Adenda No.2. Reactivándose los trabajos de construcción en la Planta de Tratamiento de Agua Potable y Toma de Agua Cruda de San Carlos. Se culminó con la construcción del nuevo tanque de 250,000 galones; asimismo, se realizaron las pruebas de estanqueidad y desinfección. Se está coordinando la Inspección final con el Contratista, IDAAN y la Contraloría, para darle cierre al proyecto. En trámite de pago la Cuenta No.8, atendiendo subsanación solicitada por la Contraloría.</t>
    </r>
  </si>
  <si>
    <r>
      <t xml:space="preserve">Contratatista: </t>
    </r>
    <r>
      <rPr>
        <sz val="10"/>
        <rFont val="Arial Narrow"/>
        <family val="2"/>
      </rPr>
      <t>Consorcio INGETEC-SEURECA</t>
    </r>
    <r>
      <rPr>
        <b/>
        <sz val="10"/>
        <rFont val="Arial Narrow"/>
        <family val="2"/>
      </rPr>
      <t xml:space="preserve">
Monto: </t>
    </r>
    <r>
      <rPr>
        <sz val="10"/>
        <rFont val="Arial Narrow"/>
        <family val="2"/>
      </rPr>
      <t>B/. 4,279,779
Contrato: 006-2020</t>
    </r>
    <r>
      <rPr>
        <b/>
        <sz val="10"/>
        <rFont val="Arial Narrow"/>
        <family val="2"/>
      </rPr>
      <t xml:space="preserve">
Avance de mayo de 2021: </t>
    </r>
    <r>
      <rPr>
        <sz val="10"/>
        <rFont val="Arial Narrow"/>
        <family val="2"/>
      </rPr>
      <t>contrato remitido por la Contraloría General de la República para subsanación.</t>
    </r>
  </si>
  <si>
    <r>
      <rPr>
        <b/>
        <sz val="10"/>
        <rFont val="Arial Narrow"/>
        <family val="2"/>
      </rPr>
      <t xml:space="preserve">Avance de mayo de 2021: </t>
    </r>
    <r>
      <rPr>
        <sz val="10"/>
        <rFont val="Arial Narrow"/>
        <family val="2"/>
      </rPr>
      <t>la comisión evaluadora rindió informe de evaluación y comparación de ofertas, recomendando la cancelación de este acto licitatorio por los siguientes criterios: i)propuesta onerosa y ii)no cumple con requisitos mínimos obliatorios establecidos en las especificaciones técnicas. Resolución ejecutiva 094-2021 del 4 de mayo 2021</t>
    </r>
  </si>
  <si>
    <r>
      <rPr>
        <b/>
        <sz val="10"/>
        <rFont val="Arial Narrow"/>
        <family val="2"/>
      </rPr>
      <t xml:space="preserve">Contratista: Consorcio Agua de David  (Grupo No.1)
Contrato: </t>
    </r>
    <r>
      <rPr>
        <sz val="10"/>
        <rFont val="Arial Narrow"/>
        <family val="2"/>
      </rPr>
      <t>113-2016</t>
    </r>
    <r>
      <rPr>
        <b/>
        <sz val="10"/>
        <rFont val="Arial Narrow"/>
        <family val="2"/>
      </rPr>
      <t xml:space="preserve">
Monto: </t>
    </r>
    <r>
      <rPr>
        <sz val="10"/>
        <rFont val="Arial Narrow"/>
        <family val="2"/>
      </rPr>
      <t>B/ 197,375,605.39</t>
    </r>
    <r>
      <rPr>
        <b/>
        <sz val="10"/>
        <rFont val="Arial Narrow"/>
        <family val="2"/>
      </rPr>
      <t xml:space="preserve">
Orden de Proceder: </t>
    </r>
    <r>
      <rPr>
        <sz val="10"/>
        <rFont val="Arial Narrow"/>
        <family val="2"/>
      </rPr>
      <t>17 de mayo de 2017</t>
    </r>
    <r>
      <rPr>
        <b/>
        <sz val="10"/>
        <rFont val="Arial Narrow"/>
        <family val="2"/>
      </rPr>
      <t xml:space="preserve">
Fecha de Terminación: </t>
    </r>
    <r>
      <rPr>
        <sz val="10"/>
        <rFont val="Arial Narrow"/>
        <family val="2"/>
      </rPr>
      <t>28 de abril de 2020</t>
    </r>
    <r>
      <rPr>
        <b/>
        <sz val="10"/>
        <rFont val="Arial Narrow"/>
        <family val="2"/>
      </rPr>
      <t xml:space="preserve">
Avance de mayo 2021:</t>
    </r>
    <r>
      <rPr>
        <sz val="10"/>
        <rFont val="Arial Narrow"/>
        <family val="2"/>
      </rPr>
      <t xml:space="preserve"> . En trámite Adenda No.2, de extensión de tiempo y ajuste al alcance contractual (atendiendo subsanación solicitada por la Contraloría); se aprobó adenda para extender la vigencia contractual por 39 meses adicionales. La Etapa de Estudio y Diseño tiene un 95.6% de avance. La Etapa de Construcción lleva un 12.6%, comprende trabajos en cuencas y/o redes secundarias este (31%); colectoras y zanja madre este (31.15%); edifico sede IDAAN (18.35%) y PTAR (4.90%). La desviación presentada es significativa y se explica en parte por la suspensión de las actividades del sector construcción, desde marzo 2020, por motivos de la pandemia producto del COVID-19; asimismo, por los bajos rendimientos en la instalación de tuberías, ya que por temas de impacto social a la población no se pueden habilitar más frentes de trabajo. Debido a retrasos en la entrega de los diseños, la etapa de construcción no ha concluido, se están revisando las entregas pendientes. Adicionalmente, debido a la falta de presupuesto, no se ha podido pagar las cuentas presentadas por el contratista. Es importante gestionar las mismas ya que esto impactará en los rendimientos y terminación del proyecto. La Cuenta No.15 en trámite de refrendo en la Contraloría. Las Cuentas de la No.16 a la No.19, están en recorrido interno del IDAAN.</t>
    </r>
  </si>
  <si>
    <r>
      <rPr>
        <b/>
        <sz val="10"/>
        <rFont val="Arial Narrow"/>
        <family val="2"/>
      </rPr>
      <t xml:space="preserve">Contratista: Consorcio Agua de David   (Grupo No.2)
Contrato: </t>
    </r>
    <r>
      <rPr>
        <sz val="10"/>
        <rFont val="Arial Narrow"/>
        <family val="2"/>
      </rPr>
      <t>114-2016</t>
    </r>
    <r>
      <rPr>
        <b/>
        <sz val="10"/>
        <rFont val="Arial Narrow"/>
        <family val="2"/>
      </rPr>
      <t xml:space="preserve">
Monto: </t>
    </r>
    <r>
      <rPr>
        <sz val="10"/>
        <rFont val="Arial Narrow"/>
        <family val="2"/>
      </rPr>
      <t>B/. 99,523,210.74</t>
    </r>
    <r>
      <rPr>
        <b/>
        <sz val="10"/>
        <rFont val="Arial Narrow"/>
        <family val="2"/>
      </rPr>
      <t xml:space="preserve">
Orden de Proceder: </t>
    </r>
    <r>
      <rPr>
        <sz val="10"/>
        <rFont val="Arial Narrow"/>
        <family val="2"/>
      </rPr>
      <t>17 de mayo de 2017</t>
    </r>
    <r>
      <rPr>
        <b/>
        <sz val="10"/>
        <rFont val="Arial Narrow"/>
        <family val="2"/>
      </rPr>
      <t xml:space="preserve">
Fecha de Terminación: </t>
    </r>
    <r>
      <rPr>
        <sz val="10"/>
        <rFont val="Arial Narrow"/>
        <family val="2"/>
      </rPr>
      <t>28 de abril de 2020</t>
    </r>
    <r>
      <rPr>
        <b/>
        <sz val="10"/>
        <rFont val="Arial Narrow"/>
        <family val="2"/>
      </rPr>
      <t xml:space="preserve">
Avance de mayo de 2021: </t>
    </r>
    <r>
      <rPr>
        <sz val="10"/>
        <rFont val="Arial Narrow"/>
        <family val="2"/>
      </rPr>
      <t>. En trámite de refrendo de la Contraloría, Adenda No.2, de extensión de tiempo y ajuste al alcance contractual mediante reducción del monto del contrato por la suma de B/.19,890,264.79; la Adenda extiende la vigencia del contrato por 39 meses adicionales. La gestión de cambios para la Adenda No.2, fue aprobada Junta Directiva del IDAAN, el 22-octubre-2020, mediante la Resolución No.124-2020. Etapa de Estudios y Diseños tiene un 96.9% de avance. La Etapa de Construcción lleva un 11% de avance. La desviación presentada es significativa y se explica en parte por la suspensión de las actividades del sector construcción, desde marzo 2020, por motivos de la pandemia producto del COVID-19; asimismo, por los bajos rendimientos en la instalación de tuberías, ya que por temas de impacto social a la población, no se pueden habilitar más frentes de trabajo. Existe falta de presupuesto para pagar las cuentas presentadas por el contratista. Es importante gestionar las mismas ya que esto impactará en los rendimientos y terminación del proyecto. En trámite de pago las Cuentas de la No.9 a la No.11 (en Contraloría). Las Cuentas de No.12 a la No.17, en recorrido interno IDAAN.</t>
    </r>
  </si>
  <si>
    <r>
      <t xml:space="preserve">Contratista: Consorcio Parita Extraco-Joca
Contrato: </t>
    </r>
    <r>
      <rPr>
        <sz val="10"/>
        <rFont val="Arial Narrow"/>
        <family val="2"/>
      </rPr>
      <t>No.16-2014</t>
    </r>
    <r>
      <rPr>
        <b/>
        <sz val="10"/>
        <rFont val="Arial Narrow"/>
        <family val="2"/>
      </rPr>
      <t xml:space="preserve">
Monto: </t>
    </r>
    <r>
      <rPr>
        <sz val="10"/>
        <rFont val="Arial Narrow"/>
        <family val="2"/>
      </rPr>
      <t>B/.6,486,519.67</t>
    </r>
    <r>
      <rPr>
        <b/>
        <sz val="10"/>
        <rFont val="Arial Narrow"/>
        <family val="2"/>
      </rPr>
      <t xml:space="preserve">
Orden de proceder: </t>
    </r>
    <r>
      <rPr>
        <sz val="10"/>
        <rFont val="Arial Narrow"/>
        <family val="2"/>
      </rPr>
      <t>9 de marzo de 2015</t>
    </r>
    <r>
      <rPr>
        <b/>
        <sz val="10"/>
        <rFont val="Arial Narrow"/>
        <family val="2"/>
      </rPr>
      <t xml:space="preserve">
Fecha de Terminación: </t>
    </r>
    <r>
      <rPr>
        <sz val="10"/>
        <rFont val="Arial Narrow"/>
        <family val="2"/>
      </rPr>
      <t>1 de julio de 2017</t>
    </r>
    <r>
      <rPr>
        <b/>
        <sz val="10"/>
        <rFont val="Arial Narrow"/>
        <family val="2"/>
      </rPr>
      <t xml:space="preserve">
Avance de mayo 2021: </t>
    </r>
    <r>
      <rPr>
        <sz val="10"/>
        <rFont val="Arial Narrow"/>
        <family val="2"/>
      </rPr>
      <t>Actualmente, en Etapa de O&amp;M mediante acta de entrega sustancial, del 1-julio-2017, por un periodo de 2 años. Se aprobó mediante Resolución de Junta Directiva N° 093-2019 del 25-Sep-2019, continuar con la Etapa de O&amp;M por un periodo de dos (2) años adicionales a partir del 1-julio-2019. Refrendada por la Contraloría el 03-Dic-2020, Adenda No.3 de incremento económico por B/.539,013.97 y extensión de tiempo por 731 días hasta el 30/06/2021. Las Cuentas No.26 y 27 están en trámite de pago en IDAAN - OFICINA DE FISCALIZACIÓN. Las Cuentas de la No.28 a la 32, en trámite de pago en Inspección de Obras. El Contratista continúa con la Operación y Mantenimiento por 2 años adicionales,  que vence el día 30 de junio2021.</t>
    </r>
  </si>
  <si>
    <r>
      <t xml:space="preserve">Contratista: JOCA INGENIERIA Y CONSTRUCCIONES, S.A,
Contrato: </t>
    </r>
    <r>
      <rPr>
        <sz val="10"/>
        <rFont val="Arial Narrow"/>
        <family val="2"/>
      </rPr>
      <t>111-2015</t>
    </r>
    <r>
      <rPr>
        <b/>
        <sz val="10"/>
        <rFont val="Arial Narrow"/>
        <family val="2"/>
      </rPr>
      <t xml:space="preserve">
Monto: </t>
    </r>
    <r>
      <rPr>
        <sz val="10"/>
        <rFont val="Arial Narrow"/>
        <family val="2"/>
      </rPr>
      <t>B/. 44,710,358 (Adenda)</t>
    </r>
    <r>
      <rPr>
        <b/>
        <sz val="10"/>
        <rFont val="Arial Narrow"/>
        <family val="2"/>
      </rPr>
      <t xml:space="preserve">
Orden de Proceder: </t>
    </r>
    <r>
      <rPr>
        <sz val="10"/>
        <rFont val="Arial Narrow"/>
        <family val="2"/>
      </rPr>
      <t>15 de marzo de 2016</t>
    </r>
    <r>
      <rPr>
        <b/>
        <sz val="10"/>
        <rFont val="Arial Narrow"/>
        <family val="2"/>
      </rPr>
      <t xml:space="preserve">
Fecha de Terminación: </t>
    </r>
    <r>
      <rPr>
        <sz val="10"/>
        <rFont val="Arial Narrow"/>
        <family val="2"/>
      </rPr>
      <t>28 de enero de 2020</t>
    </r>
    <r>
      <rPr>
        <b/>
        <sz val="10"/>
        <rFont val="Arial Narrow"/>
        <family val="2"/>
      </rPr>
      <t xml:space="preserve">
Avance de mayo de 2021: </t>
    </r>
    <r>
      <rPr>
        <sz val="10"/>
        <rFont val="Arial Narrow"/>
        <family val="2"/>
      </rPr>
      <t>Se presentará, nuevamente, a la Junta Directiva del IDAAN, Informe Técnico para la Adenda N°3, que incluye extensión de tiempo por 865 días adicionales y aumento de costo por incorporación de 2,000 intradomiciliarias no contempladas en el contrato original que permitirán la puesta en marcha de la PTAR; considerando que el Informe no fue aprobado, por lo que será reestructurado. Avances: instalación de Tubería de PVC de 8”,10" y 12” (87.43% de avance); instalación de Tubería de 24” con avance del 59.9%; Acometida domiciliaria (avance de 86.27%); Cámara de inspección (con 91.89% de avance); Reposición de pavimento 35,393.58 ml (61.27%) y Construcción de la PTAR  (82.82% de avance). Terrenos de la EBAR1, pendiente avalúo del MEF; Terreno de la EBAR2, en trámite con el Banco Hipotecario; Terreno de la EBAR3, pendiente plano de segregación de Finca, aprobado por MIVIOT y ANATI. Terreno de la EBAR4, pendiente avalúo del MEF. En trámite de pago las Cuentas No.38, 40 y 42 (Dir. de Ingeniería, es espera de refrendo de la Contraloría). Las Cuentas No.39, 41 y de la No.43 a la No.45 (en Inspección de Obras del IDAAN).</t>
    </r>
  </si>
  <si>
    <r>
      <t xml:space="preserve">Contratista:  Consorcio TranseQ
Contrato: </t>
    </r>
    <r>
      <rPr>
        <sz val="10"/>
        <rFont val="Arial Narrow"/>
        <family val="2"/>
      </rPr>
      <t>130-2014</t>
    </r>
    <r>
      <rPr>
        <b/>
        <sz val="10"/>
        <rFont val="Arial Narrow"/>
        <family val="2"/>
      </rPr>
      <t xml:space="preserve">
Orden de Proceder: </t>
    </r>
    <r>
      <rPr>
        <sz val="10"/>
        <rFont val="Arial Narrow"/>
        <family val="2"/>
      </rPr>
      <t>17 de agosto de 2015</t>
    </r>
    <r>
      <rPr>
        <b/>
        <sz val="10"/>
        <rFont val="Arial Narrow"/>
        <family val="2"/>
      </rPr>
      <t xml:space="preserve">
Fecha de Terminación: </t>
    </r>
    <r>
      <rPr>
        <sz val="10"/>
        <rFont val="Arial Narrow"/>
        <family val="2"/>
      </rPr>
      <t>29 de octubre de 2021</t>
    </r>
    <r>
      <rPr>
        <b/>
        <sz val="10"/>
        <rFont val="Arial Narrow"/>
        <family val="2"/>
      </rPr>
      <t xml:space="preserve">
Avance mayo de 2021: </t>
    </r>
    <r>
      <rPr>
        <sz val="10"/>
        <rFont val="Arial Narrow"/>
        <family val="2"/>
      </rPr>
      <t>La Junta Directiva del IDAAN aprobó Adenda No.5, de extensión de tiempo por 609 días e incremento económico al Contrato por B/.572,245.13 (en trámite de refrendo por la Contraloría General de la República). Entrega de PTAR Montijo (se firmó Acta de Recibo Sustancial de la Planta de Montijo); se dio inicio a la fase de operación y mantenimiento para la PTAR de Montijo.  El contratista presentó primer informe de operación y mantenimiento. El IDAAN dio instrucción al contratista para el reinicio de actividades. Se está tramitando compra de equipos para la PTAR de Puerto Mutis. El contratista se encuentra en la construcción de la PTAR de Puerto Mutis y en la OyM de la PTAR de Montijo</t>
    </r>
  </si>
  <si>
    <r>
      <t xml:space="preserve">Contratista: Asociación Accidental HALFES.A. E INFERSA
Contrato: </t>
    </r>
    <r>
      <rPr>
        <sz val="10"/>
        <rFont val="Arial Narrow"/>
        <family val="2"/>
      </rPr>
      <t>120-2015</t>
    </r>
    <r>
      <rPr>
        <b/>
        <sz val="10"/>
        <rFont val="Arial Narrow"/>
        <family val="2"/>
      </rPr>
      <t xml:space="preserve">
Monto: </t>
    </r>
    <r>
      <rPr>
        <sz val="10"/>
        <rFont val="Arial Narrow"/>
        <family val="2"/>
      </rPr>
      <t xml:space="preserve"> B/.4,178,410</t>
    </r>
    <r>
      <rPr>
        <b/>
        <sz val="10"/>
        <rFont val="Arial Narrow"/>
        <family val="2"/>
      </rPr>
      <t xml:space="preserve">
Orden de Proceder: </t>
    </r>
    <r>
      <rPr>
        <sz val="10"/>
        <rFont val="Arial Narrow"/>
        <family val="2"/>
      </rPr>
      <t>15 de Marzo de 2016</t>
    </r>
    <r>
      <rPr>
        <b/>
        <sz val="10"/>
        <rFont val="Arial Narrow"/>
        <family val="2"/>
      </rPr>
      <t xml:space="preserve">
Fecha de Terminación:</t>
    </r>
    <r>
      <rPr>
        <sz val="10"/>
        <rFont val="Arial Narrow"/>
        <family val="2"/>
      </rPr>
      <t xml:space="preserve"> 21 de abril de 2019</t>
    </r>
    <r>
      <rPr>
        <b/>
        <sz val="10"/>
        <rFont val="Arial Narrow"/>
        <family val="2"/>
      </rPr>
      <t xml:space="preserve">
Avance de mayo de 2021: </t>
    </r>
    <r>
      <rPr>
        <sz val="10"/>
        <rFont val="Arial Narrow"/>
        <family val="2"/>
      </rPr>
      <t xml:space="preserve"> En trámite de refrendo en la Contraloría, Adenda No.5, de tiempo y trabajos adicionales por la suma de B/.1,586,175.52. (Adenda de tiempo para la etapa de construcción, hasta el 15 de septiembre del 2021). El plazo para la etapa de mantenimiento se prolongará hasta septiembre de 2023. No se ha reactivado la obra; en espera de que se refrende la Adenda No.5.</t>
    </r>
  </si>
  <si>
    <r>
      <t xml:space="preserve">Contratista: Consorcio Aguas de Contadora - Constructora RODSA
Monto: </t>
    </r>
    <r>
      <rPr>
        <sz val="10"/>
        <rFont val="Arial Narrow"/>
        <family val="2"/>
      </rPr>
      <t>B/. 15,688,988.00</t>
    </r>
    <r>
      <rPr>
        <b/>
        <sz val="10"/>
        <rFont val="Arial Narrow"/>
        <family val="2"/>
      </rPr>
      <t xml:space="preserve">
Contrato: </t>
    </r>
    <r>
      <rPr>
        <sz val="10"/>
        <rFont val="Arial Narrow"/>
        <family val="2"/>
      </rPr>
      <t>112-2016</t>
    </r>
    <r>
      <rPr>
        <b/>
        <sz val="10"/>
        <rFont val="Arial Narrow"/>
        <family val="2"/>
      </rPr>
      <t xml:space="preserve">
Orden de Proceder: </t>
    </r>
    <r>
      <rPr>
        <sz val="10"/>
        <rFont val="Arial Narrow"/>
        <family val="2"/>
      </rPr>
      <t>12 de diciembre de 2016</t>
    </r>
    <r>
      <rPr>
        <b/>
        <sz val="10"/>
        <rFont val="Arial Narrow"/>
        <family val="2"/>
      </rPr>
      <t xml:space="preserve">
Fecha de Terminación: </t>
    </r>
    <r>
      <rPr>
        <sz val="10"/>
        <rFont val="Arial Narrow"/>
        <family val="2"/>
      </rPr>
      <t>14 de julio de 2021</t>
    </r>
    <r>
      <rPr>
        <b/>
        <sz val="10"/>
        <rFont val="Arial Narrow"/>
        <family val="2"/>
      </rPr>
      <t xml:space="preserve">
Avance de mayo de 2021: </t>
    </r>
    <r>
      <rPr>
        <sz val="10"/>
        <rFont val="Arial Narrow"/>
        <family val="2"/>
      </rPr>
      <t>En trámite Adenda No.3 de extensión de tiempo por 169 días calendarios, para finalizar el 31-diciembre-2021; aprobada la solicitud mediante Nota No.463-21-DNING, se elabora Informe Técnico de Sustentación. Principales avances en la Etapa de Estudios y Diseños: EsIA (100%) de avance; Planos Finales y Memorias (71% Avance); Planos aprobados (40% Avance). Etapa de Construcción, principales avances de los componentes: Red de alcantarillado sanitario (92.35% Avance); Red de agua potable (100% Avance) y Construcción de EBARS (94% Avance). Construcción de la desalinizadora (18% Avance); Construcción de tanque de 100,000 GL (95 % Avance); Construcción de tanque de 250,000 GL (95% Avance). Entre los aspectos principales que explican las desviaciones, están los relacionados con la construcción de la PTAR, PTAP (DESALINIZADORA)  y tanque de almacenamiento de 250,000 Galones; la cual depende de la  disponibilidad de terreno en la Isla. En trámite los Terrenos: Polígono del Lago No.1 (PTAR y DESALINIZADORA), en ANATI CONTROL 512-500898. Polígono del Lago No.2 (Captación de agua cruda PTAP EXISTENTE CONTADORA), en ANATI CONTROL 512-500899. Terreno de 200 mts. (Tanque de almacenamiento de 250,000 gls), en ANATI CONTROL 512-500900. La Cuenta No.17, en trámite de pago (Contraloría). Falta disponibilidad presupuestaria para las Cuentas No.20, 22, 24, 25 y 26.</t>
    </r>
  </si>
  <si>
    <r>
      <t xml:space="preserve">Contratista: MECO S.A
Contrato: </t>
    </r>
    <r>
      <rPr>
        <sz val="10"/>
        <rFont val="Arial Narrow"/>
        <family val="2"/>
      </rPr>
      <t>COC-06-CAF-2014</t>
    </r>
    <r>
      <rPr>
        <b/>
        <sz val="10"/>
        <rFont val="Arial Narrow"/>
        <family val="2"/>
      </rPr>
      <t xml:space="preserve">
Monto: </t>
    </r>
    <r>
      <rPr>
        <sz val="10"/>
        <rFont val="Arial Narrow"/>
        <family val="2"/>
      </rPr>
      <t>B/.7,446,744</t>
    </r>
    <r>
      <rPr>
        <b/>
        <sz val="10"/>
        <rFont val="Arial Narrow"/>
        <family val="2"/>
      </rPr>
      <t xml:space="preserve">
Orden de Proceder: </t>
    </r>
    <r>
      <rPr>
        <sz val="10"/>
        <rFont val="Arial Narrow"/>
        <family val="2"/>
      </rPr>
      <t>24 de agosto de 2014</t>
    </r>
    <r>
      <rPr>
        <b/>
        <sz val="10"/>
        <rFont val="Arial Narrow"/>
        <family val="2"/>
      </rPr>
      <t xml:space="preserve">
Fecha de Terminación: </t>
    </r>
    <r>
      <rPr>
        <sz val="10"/>
        <rFont val="Arial Narrow"/>
        <family val="2"/>
      </rPr>
      <t>10 de septiembre de 2019</t>
    </r>
    <r>
      <rPr>
        <b/>
        <sz val="10"/>
        <rFont val="Arial Narrow"/>
        <family val="2"/>
      </rPr>
      <t xml:space="preserve">
Avance de mayo 2021: </t>
    </r>
    <r>
      <rPr>
        <sz val="10"/>
        <rFont val="Arial Narrow"/>
        <family val="2"/>
      </rPr>
      <t>En trámite de refrendo en la Contraloría, Adenda No.6 de Tiempo, hasta el 31 de diciembre de 2021; en tal sentido, se solicitó a la empresa la extensión de fianza, paz y salvo, etc.; para el cierre administrativo del proyecto y correctivos de la EBAR. Queda pendiente correcciones en EBAR de El Chorrillo y correcciones y aprobación de Planos Asbuilt para el levantamiento de Inspección y Acta Final. Pendiente pagos de: Cuenta No.12 (solo aporte local), Cuenta No.23, Cuenta No.24, Cuenta No.25, Cuenta No.26, Cuenta No.27 (cierre de ejecución). Aprobado por Junta Directiva el reclamo de B/.257,315.94; la cual representaría la Cuenta 28 (Adenda 6). El presupuesto necesario para cancelar el proyecto asciende a B/.1,547,262.56</t>
    </r>
  </si>
  <si>
    <r>
      <t>Contratista:</t>
    </r>
    <r>
      <rPr>
        <sz val="10"/>
        <rFont val="Arial Narrow"/>
        <family val="2"/>
      </rPr>
      <t xml:space="preserve"> Consorcio TCT - MECO</t>
    </r>
    <r>
      <rPr>
        <b/>
        <sz val="10"/>
        <rFont val="Arial Narrow"/>
        <family val="2"/>
      </rPr>
      <t xml:space="preserve">
Monto:</t>
    </r>
    <r>
      <rPr>
        <sz val="10"/>
        <rFont val="Arial Narrow"/>
        <family val="2"/>
      </rPr>
      <t xml:space="preserve"> B/ 23,660,789
</t>
    </r>
    <r>
      <rPr>
        <b/>
        <sz val="10"/>
        <rFont val="Arial Narrow"/>
        <family val="2"/>
      </rPr>
      <t xml:space="preserve">Contrato: </t>
    </r>
    <r>
      <rPr>
        <sz val="10"/>
        <rFont val="Arial Narrow"/>
        <family val="2"/>
      </rPr>
      <t>174-2013 (CAF II)</t>
    </r>
    <r>
      <rPr>
        <b/>
        <sz val="10"/>
        <rFont val="Arial Narrow"/>
        <family val="2"/>
      </rPr>
      <t xml:space="preserve">
Orden de Proceder:</t>
    </r>
    <r>
      <rPr>
        <sz val="10"/>
        <rFont val="Arial Narrow"/>
        <family val="2"/>
      </rPr>
      <t xml:space="preserve"> 5 de mayo de 2014</t>
    </r>
    <r>
      <rPr>
        <b/>
        <sz val="10"/>
        <rFont val="Arial Narrow"/>
        <family val="2"/>
      </rPr>
      <t xml:space="preserve">
Fecha de Terminación: </t>
    </r>
    <r>
      <rPr>
        <sz val="10"/>
        <rFont val="Arial Narrow"/>
        <family val="2"/>
      </rPr>
      <t>31 de marzo de 2019</t>
    </r>
    <r>
      <rPr>
        <b/>
        <sz val="10"/>
        <rFont val="Arial Narrow"/>
        <family val="2"/>
      </rPr>
      <t xml:space="preserve">
Avance de mayo de 2021: </t>
    </r>
    <r>
      <rPr>
        <sz val="10"/>
        <rFont val="Arial Narrow"/>
        <family val="2"/>
      </rPr>
      <t>En trámite extensión de tiempo, para cierre administrativo del Contrato, mediante Adenda No.3, por 780 días calendario, del 1 de abril de 2019 hasta 19 de mayo de 2021; para la culminación de los trabajos pendientes según acta sustancial y pago de cuentas pendientes. Se solicitó renovación de fianzas, paz y salvo, etc. Trabajos pendientes: energización de dos estaciones de bombeo agregadas según Adenda No.2 y pruebas de equipos. El Contratista presentó reclamo por la suma de B/.1,479,747.47, correspondiente a costos administrativos adicionales e intereses moratorios, por lo que ellos alegan como demoras por parte de IDAAN. Se realiza revisión de planos "AS BUILT" en campo para continuar con el trámite de aprobación de los mismos</t>
    </r>
  </si>
  <si>
    <r>
      <t xml:space="preserve">Contratista: </t>
    </r>
    <r>
      <rPr>
        <sz val="10"/>
        <rFont val="Arial Narrow"/>
        <family val="2"/>
      </rPr>
      <t>Consorcio Almirante (JOCA-IPC)</t>
    </r>
    <r>
      <rPr>
        <b/>
        <sz val="10"/>
        <rFont val="Arial Narrow"/>
        <family val="2"/>
      </rPr>
      <t xml:space="preserve">
Monto: </t>
    </r>
    <r>
      <rPr>
        <sz val="10"/>
        <rFont val="Arial Narrow"/>
        <family val="2"/>
      </rPr>
      <t>B/.20,955,798</t>
    </r>
    <r>
      <rPr>
        <b/>
        <sz val="10"/>
        <rFont val="Arial Narrow"/>
        <family val="2"/>
      </rPr>
      <t xml:space="preserve">
Contrato:</t>
    </r>
    <r>
      <rPr>
        <sz val="10"/>
        <rFont val="Arial Narrow"/>
        <family val="2"/>
      </rPr>
      <t xml:space="preserve"> No. COC_CAF-2018 (FID-128) No.60</t>
    </r>
    <r>
      <rPr>
        <b/>
        <sz val="10"/>
        <rFont val="Arial Narrow"/>
        <family val="2"/>
      </rPr>
      <t xml:space="preserve">
Orden de proceder: </t>
    </r>
    <r>
      <rPr>
        <sz val="10"/>
        <rFont val="Arial Narrow"/>
        <family val="2"/>
      </rPr>
      <t>18 de agosto de 2018</t>
    </r>
    <r>
      <rPr>
        <b/>
        <sz val="10"/>
        <rFont val="Arial Narrow"/>
        <family val="2"/>
      </rPr>
      <t xml:space="preserve">
Fecha de Terminación:</t>
    </r>
    <r>
      <rPr>
        <sz val="10"/>
        <rFont val="Arial Narrow"/>
        <family val="2"/>
      </rPr>
      <t xml:space="preserve"> 9 de marzo de 2020</t>
    </r>
    <r>
      <rPr>
        <b/>
        <sz val="10"/>
        <rFont val="Arial Narrow"/>
        <family val="2"/>
      </rPr>
      <t xml:space="preserve">
Avance de mayo de 2021: </t>
    </r>
    <r>
      <rPr>
        <sz val="10"/>
        <rFont val="Arial Narrow"/>
        <family val="2"/>
      </rPr>
      <t xml:space="preserve">). El 20 de abril de 2021 se sustenta ante la Junta Directiva del IDAAN, Adenda No 1 de Tiempo, hasta el 21 de junio de 2024. La Etapa de Estudio y Diseños, tiene un 99% de avance; el Diseño Final de la Red de Alcantarillado lleva un 98% de avance. El proyecto se encuentra en fase final de diseño y se avanza en campo en los sectores debidamente aprobados; se ha estabilizado el terreno donde se implantara la PTAR. La Cuenta No.11, está en trámite de refrendo en la Contraloría. Las Cuentas No.7, No.10 y No.12, en trámite de pago en Tesorería/Transferencia. Las Cuentas No.9 y No.13, en trámite de pago, atendiendo subsanación en la Unidad de Proyectos.  </t>
    </r>
  </si>
  <si>
    <r>
      <t xml:space="preserve">Contratista: </t>
    </r>
    <r>
      <rPr>
        <sz val="10"/>
        <rFont val="Arial Narrow"/>
        <family val="2"/>
      </rPr>
      <t>Constructora MECO S.A.</t>
    </r>
    <r>
      <rPr>
        <b/>
        <sz val="10"/>
        <rFont val="Arial Narrow"/>
        <family val="2"/>
      </rPr>
      <t xml:space="preserve">
Contrato: </t>
    </r>
    <r>
      <rPr>
        <sz val="10"/>
        <rFont val="Arial Narrow"/>
        <family val="2"/>
      </rPr>
      <t>COC-CAF (Fid 128 No.01)</t>
    </r>
    <r>
      <rPr>
        <b/>
        <sz val="10"/>
        <rFont val="Arial Narrow"/>
        <family val="2"/>
      </rPr>
      <t xml:space="preserve">
Monto: </t>
    </r>
    <r>
      <rPr>
        <sz val="10"/>
        <rFont val="Arial Narrow"/>
        <family val="2"/>
      </rPr>
      <t>B/. 116,270,071.91</t>
    </r>
    <r>
      <rPr>
        <b/>
        <sz val="10"/>
        <rFont val="Arial Narrow"/>
        <family val="2"/>
      </rPr>
      <t xml:space="preserve">
Orden de proceder: </t>
    </r>
    <r>
      <rPr>
        <sz val="10"/>
        <rFont val="Arial Narrow"/>
        <family val="2"/>
      </rPr>
      <t>21 de agosto de 2016</t>
    </r>
    <r>
      <rPr>
        <b/>
        <sz val="10"/>
        <rFont val="Arial Narrow"/>
        <family val="2"/>
      </rPr>
      <t xml:space="preserve">
Fecha de Terminación: </t>
    </r>
    <r>
      <rPr>
        <sz val="10"/>
        <rFont val="Arial Narrow"/>
        <family val="2"/>
      </rPr>
      <t>31  de julio de 2022</t>
    </r>
    <r>
      <rPr>
        <b/>
        <sz val="10"/>
        <rFont val="Arial Narrow"/>
        <family val="2"/>
      </rPr>
      <t xml:space="preserve">
Avance de mayo de 2021: </t>
    </r>
    <r>
      <rPr>
        <sz val="10"/>
        <rFont val="Arial Narrow"/>
        <family val="2"/>
      </rPr>
      <t xml:space="preserve"> De acuerdo a actualización realizada por el Oficial de Proyecto, se indica que está pendiente de Refrendado por la Contraloría, Adenda No.3 de Extensión de Tiempo, con nueva fecha de finalización de la Etapa de Construcción el 01 de febrero de 2022 y la Etapa de Operación y Mantenimiento hasta 1 de febrero de 2024. Principales avances Etapa de Construcción: Instalación de Tuberías (90.78%), Conexiones Domiciliarias (86.47%), Conexiones Intradomiciliarias (47.69%), Cámaras de Inspección (81.12%), Edificio Administrativo del IDAAN (100%), Planta de Tratamiento de Aguas Residuales (80%). Se realizan trabajos en el proyecto de construcción de Alcantarillado Sanitario, como: reposiciones de pavimento y conformación de calles; trabajos en las EBAR Norte (72.97 %); Cañazas (62.14 %) y  Santa Clara (40.41 %); en la PTAR, instalación de tuberías y cámaras de inspección para líneas de impulsión, se trabaja en las intradomiciliarias. Terreno de PTAR, en trámite de traspaso. Terrenos EBAR Cuvíbora, Santa Clara, Norte, Cañazas y Los Chorros: en trámites legales de traspaso. Servidumbres de Colectoras, se realiza acercamientos con los propietarios en coordinación con Legalizaciones del IDAAN. Las Cuentas No.35 y 36, en Contraloría para refrendo. Las Cuentas de la No.37 a la No.42, en trámite de pago interno del IDAAN.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</si>
</sst>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B/.&quot;\ #,##0_);[Red]\(&quot;B/.&quot;\ #,##0\)"/>
    <numFmt numFmtId="165" formatCode="_(* #,##0.00_);_(* \(#,##0.00\);_(* &quot;-&quot;??_);_(@_)"/>
    <numFmt numFmtId="166" formatCode="0.0%"/>
  </numFmts>
  <fonts count="37" x14ac:knownFonts="1">
    <font>
      <sz val="11"/>
      <color theme="1"/>
      <name val="Calibri"/>
      <family val="2"/>
      <scheme val="minor"/>
    </font>
    <font>
      <sz val="10"/>
      <name val="Arial Narrow"/>
      <family val="2"/>
    </font>
    <font>
      <b/>
      <sz val="10"/>
      <name val="Arial Narrow"/>
      <family val="2"/>
    </font>
    <font>
      <sz val="10"/>
      <color indexed="8"/>
      <name val="Arial Narrow"/>
      <family val="2"/>
    </font>
    <font>
      <b/>
      <sz val="10"/>
      <color indexed="8"/>
      <name val="Arial Narrow"/>
      <family val="2"/>
    </font>
    <font>
      <sz val="8"/>
      <name val="Arial"/>
      <family val="2"/>
    </font>
    <font>
      <b/>
      <sz val="12"/>
      <name val="Arial Narrow"/>
      <family val="2"/>
    </font>
    <font>
      <b/>
      <sz val="11"/>
      <name val="Arial Narrow"/>
      <family val="2"/>
    </font>
    <font>
      <sz val="12"/>
      <name val="Arial Narrow"/>
      <family val="2"/>
    </font>
    <font>
      <sz val="12"/>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2"/>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0"/>
      <color theme="1"/>
      <name val="Arial Narrow"/>
      <family val="2"/>
    </font>
    <font>
      <b/>
      <sz val="11"/>
      <color theme="1"/>
      <name val="Arial Narrow"/>
      <family val="2"/>
    </font>
    <font>
      <sz val="10"/>
      <color theme="1"/>
      <name val="Arial Narrow"/>
      <family val="2"/>
    </font>
    <font>
      <b/>
      <sz val="10"/>
      <color rgb="FFFF0000"/>
      <name val="Arial Narrow"/>
      <family val="2"/>
    </font>
    <font>
      <b/>
      <sz val="12"/>
      <color rgb="FFFF0000"/>
      <name val="Calibri"/>
      <family val="2"/>
      <scheme val="minor"/>
    </font>
    <font>
      <sz val="10"/>
      <color theme="1"/>
      <name val="Arial"/>
      <family val="2"/>
    </font>
    <font>
      <b/>
      <sz val="11"/>
      <color rgb="FFFF0000"/>
      <name val="Calibri"/>
      <family val="2"/>
      <scheme val="minor"/>
    </font>
    <font>
      <b/>
      <sz val="12"/>
      <color theme="1"/>
      <name val="Arial Narrow"/>
      <family val="2"/>
    </font>
    <font>
      <b/>
      <sz val="12"/>
      <color theme="1"/>
      <name val="Calibri"/>
      <family val="2"/>
      <scheme val="minor"/>
    </font>
    <font>
      <sz val="12"/>
      <color theme="1"/>
      <name val="Arial Narrow"/>
      <family val="2"/>
    </font>
    <font>
      <sz val="12"/>
      <color rgb="FFFF0000"/>
      <name val="Arial Narrow"/>
      <family val="2"/>
    </font>
    <font>
      <b/>
      <sz val="12"/>
      <color rgb="FFFF0000"/>
      <name val="Arial Narrow"/>
      <family val="2"/>
    </font>
    <font>
      <sz val="12"/>
      <color theme="1"/>
      <name val="Calibri"/>
      <family val="2"/>
      <scheme val="minor"/>
    </font>
    <font>
      <b/>
      <sz val="15"/>
      <color theme="1"/>
      <name val="Arial Narrow"/>
      <family val="2"/>
    </font>
    <font>
      <b/>
      <sz val="15"/>
      <name val="Arial Narrow"/>
      <family val="2"/>
    </font>
    <font>
      <b/>
      <sz val="13"/>
      <color theme="1"/>
      <name val="Arial Narrow"/>
      <family val="2"/>
    </font>
    <font>
      <b/>
      <sz val="13"/>
      <name val="Arial Narrow"/>
      <family val="2"/>
    </font>
    <font>
      <b/>
      <sz val="13"/>
      <color theme="1"/>
      <name val="Calibri"/>
      <family val="2"/>
      <scheme val="minor"/>
    </font>
    <font>
      <sz val="11"/>
      <name val="Arial Narrow"/>
      <family val="2"/>
    </font>
  </fonts>
  <fills count="13">
    <fill>
      <patternFill patternType="none"/>
    </fill>
    <fill>
      <patternFill patternType="gray125"/>
    </fill>
    <fill>
      <patternFill patternType="solid">
        <fgColor indexed="43"/>
      </patternFill>
    </fill>
    <fill>
      <patternFill patternType="solid">
        <fgColor indexed="49"/>
      </patternFill>
    </fill>
    <fill>
      <patternFill patternType="solid">
        <fgColor theme="4" tint="0.59999389629810485"/>
        <bgColor indexed="65"/>
      </patternFill>
    </fill>
    <fill>
      <patternFill patternType="solid">
        <fgColor theme="6" tint="0.59999389629810485"/>
        <bgColor indexed="65"/>
      </patternFill>
    </fill>
    <fill>
      <patternFill patternType="solid">
        <fgColor theme="9" tint="0.59999389629810485"/>
        <bgColor indexed="65"/>
      </patternFill>
    </fill>
    <fill>
      <patternFill patternType="solid">
        <fgColor theme="8" tint="-0.499984740745262"/>
        <bgColor indexed="64"/>
      </patternFill>
    </fill>
    <fill>
      <patternFill patternType="solid">
        <fgColor theme="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s>
  <borders count="22">
    <border>
      <left/>
      <right/>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18"/>
      </left>
      <right/>
      <top/>
      <bottom style="thin">
        <color indexed="18"/>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diagonal/>
    </border>
    <border>
      <left style="thin">
        <color theme="2" tint="-0.249977111117893"/>
      </left>
      <right/>
      <top style="thin">
        <color theme="0" tint="-0.249977111117893"/>
      </top>
      <bottom style="thin">
        <color theme="0" tint="-0.249977111117893"/>
      </bottom>
      <diagonal/>
    </border>
    <border>
      <left style="thin">
        <color theme="2" tint="-0.249977111117893"/>
      </left>
      <right/>
      <top style="thin">
        <color theme="0" tint="-0.249977111117893"/>
      </top>
      <bottom/>
      <diagonal/>
    </border>
    <border>
      <left style="thin">
        <color theme="2" tint="-0.249977111117893"/>
      </left>
      <right style="thin">
        <color indexed="64"/>
      </right>
      <top/>
      <bottom/>
      <diagonal/>
    </border>
    <border>
      <left style="thin">
        <color theme="2"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2" tint="-0.249977111117893"/>
      </left>
      <right style="thin">
        <color theme="0" tint="-0.24994659260841701"/>
      </right>
      <top style="thin">
        <color theme="0" tint="-0.24994659260841701"/>
      </top>
      <bottom style="thin">
        <color theme="0" tint="-0.249977111117893"/>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style="thin">
        <color indexed="18"/>
      </left>
      <right/>
      <top style="thin">
        <color indexed="18"/>
      </top>
      <bottom/>
      <diagonal/>
    </border>
    <border>
      <left/>
      <right/>
      <top/>
      <bottom style="thin">
        <color theme="0" tint="-0.24994659260841701"/>
      </bottom>
      <diagonal/>
    </border>
  </borders>
  <cellStyleXfs count="10">
    <xf numFmtId="0" fontId="0" fillId="0" borderId="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165" fontId="10" fillId="0" borderId="0" applyFont="0" applyFill="0" applyBorder="0" applyAlignment="0" applyProtection="0"/>
    <xf numFmtId="9" fontId="10" fillId="0" borderId="0" applyFont="0" applyFill="0" applyBorder="0" applyAlignment="0" applyProtection="0"/>
    <xf numFmtId="4" fontId="5" fillId="2" borderId="1" applyNumberFormat="0" applyProtection="0">
      <alignment vertical="center"/>
    </xf>
    <xf numFmtId="4" fontId="5" fillId="0" borderId="1" applyNumberFormat="0" applyProtection="0">
      <alignment horizontal="right" vertical="center"/>
    </xf>
    <xf numFmtId="4" fontId="5" fillId="3" borderId="1" applyNumberFormat="0" applyProtection="0">
      <alignment horizontal="left" vertical="center" indent="1"/>
    </xf>
  </cellStyleXfs>
  <cellXfs count="290">
    <xf numFmtId="0" fontId="0" fillId="0" borderId="0" xfId="0"/>
    <xf numFmtId="0" fontId="14" fillId="8" borderId="0" xfId="0" applyFont="1" applyFill="1" applyBorder="1" applyAlignment="1">
      <alignment horizontal="center" vertical="center" wrapText="1"/>
    </xf>
    <xf numFmtId="0" fontId="14" fillId="8" borderId="0" xfId="0" applyFont="1" applyFill="1" applyBorder="1" applyAlignment="1">
      <alignment horizontal="center" vertical="center"/>
    </xf>
    <xf numFmtId="165" fontId="14" fillId="8" borderId="0" xfId="5" applyFont="1" applyFill="1" applyBorder="1" applyAlignment="1">
      <alignment horizontal="center"/>
    </xf>
    <xf numFmtId="0" fontId="15" fillId="0" borderId="0" xfId="0" applyFont="1" applyFill="1"/>
    <xf numFmtId="0" fontId="15" fillId="8" borderId="0" xfId="0" applyFont="1" applyFill="1"/>
    <xf numFmtId="0" fontId="0" fillId="8" borderId="0" xfId="0" applyFill="1"/>
    <xf numFmtId="0" fontId="0" fillId="0" borderId="0" xfId="0" applyFill="1"/>
    <xf numFmtId="0" fontId="12" fillId="0" borderId="0" xfId="4" applyFont="1" applyFill="1"/>
    <xf numFmtId="0" fontId="13" fillId="0" borderId="0" xfId="1" applyFont="1" applyFill="1"/>
    <xf numFmtId="165" fontId="14" fillId="8" borderId="0" xfId="0" applyNumberFormat="1" applyFont="1" applyFill="1" applyBorder="1" applyAlignment="1">
      <alignment horizontal="center" vertical="center"/>
    </xf>
    <xf numFmtId="3" fontId="14" fillId="8" borderId="0" xfId="0" applyNumberFormat="1" applyFont="1" applyFill="1" applyBorder="1" applyAlignment="1">
      <alignment horizontal="center" vertical="center"/>
    </xf>
    <xf numFmtId="0" fontId="6" fillId="8" borderId="0" xfId="0" applyFont="1" applyFill="1" applyBorder="1" applyAlignment="1">
      <alignment horizontal="center" vertical="center" wrapText="1"/>
    </xf>
    <xf numFmtId="0" fontId="6" fillId="8" borderId="0" xfId="0" applyFont="1" applyFill="1" applyBorder="1" applyAlignment="1">
      <alignment horizontal="center" vertical="center"/>
    </xf>
    <xf numFmtId="3" fontId="6" fillId="8" borderId="0"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xf>
    <xf numFmtId="10" fontId="6" fillId="8" borderId="0" xfId="6" applyNumberFormat="1" applyFont="1" applyFill="1" applyBorder="1" applyAlignment="1">
      <alignment horizontal="center" vertical="center"/>
    </xf>
    <xf numFmtId="0" fontId="13" fillId="0" borderId="0" xfId="2" applyFont="1" applyFill="1"/>
    <xf numFmtId="4" fontId="0" fillId="8" borderId="0" xfId="0" applyNumberFormat="1" applyFill="1"/>
    <xf numFmtId="0" fontId="1" fillId="8" borderId="0" xfId="0" applyFont="1" applyFill="1" applyBorder="1" applyAlignment="1"/>
    <xf numFmtId="165" fontId="1" fillId="8" borderId="0" xfId="5" applyFont="1" applyFill="1" applyBorder="1" applyAlignment="1"/>
    <xf numFmtId="166" fontId="1" fillId="8" borderId="0" xfId="6" applyNumberFormat="1" applyFont="1" applyFill="1" applyBorder="1" applyAlignment="1">
      <alignment horizontal="center" vertical="center"/>
    </xf>
    <xf numFmtId="165" fontId="1" fillId="8" borderId="0" xfId="5" applyFont="1" applyFill="1" applyBorder="1" applyAlignment="1">
      <alignment horizontal="center" vertical="center"/>
    </xf>
    <xf numFmtId="0" fontId="2" fillId="8" borderId="0" xfId="0" applyFont="1" applyFill="1" applyBorder="1" applyAlignment="1">
      <alignment vertical="center" wrapText="1"/>
    </xf>
    <xf numFmtId="0" fontId="15" fillId="8" borderId="0" xfId="0" applyFont="1" applyFill="1" applyBorder="1"/>
    <xf numFmtId="0" fontId="1" fillId="8" borderId="0" xfId="0" applyFont="1" applyFill="1" applyBorder="1" applyAlignment="1">
      <alignment vertical="center" wrapText="1"/>
    </xf>
    <xf numFmtId="14" fontId="1" fillId="8" borderId="0" xfId="0" applyNumberFormat="1" applyFont="1" applyFill="1" applyBorder="1" applyAlignment="1">
      <alignment horizontal="left" vertical="center" wrapText="1"/>
    </xf>
    <xf numFmtId="0" fontId="0" fillId="8" borderId="0" xfId="0" applyFill="1" applyBorder="1"/>
    <xf numFmtId="0" fontId="1" fillId="8" borderId="0" xfId="0" applyFont="1" applyFill="1" applyBorder="1" applyAlignment="1">
      <alignment horizontal="left" vertical="center" wrapText="1" readingOrder="1"/>
    </xf>
    <xf numFmtId="0" fontId="12" fillId="8" borderId="0" xfId="4" applyFont="1" applyFill="1" applyBorder="1"/>
    <xf numFmtId="0" fontId="13" fillId="8" borderId="0" xfId="1" applyFont="1" applyFill="1" applyBorder="1"/>
    <xf numFmtId="0" fontId="13" fillId="8" borderId="0" xfId="2" applyFont="1" applyFill="1" applyBorder="1"/>
    <xf numFmtId="0" fontId="0" fillId="0" borderId="0" xfId="0" applyBorder="1"/>
    <xf numFmtId="0" fontId="0" fillId="0" borderId="0" xfId="0" applyFill="1" applyBorder="1"/>
    <xf numFmtId="0" fontId="12" fillId="0" borderId="0" xfId="4" applyFont="1" applyFill="1" applyBorder="1"/>
    <xf numFmtId="0" fontId="13" fillId="0" borderId="0" xfId="2" applyFont="1" applyFill="1" applyBorder="1"/>
    <xf numFmtId="0" fontId="13" fillId="0" borderId="0" xfId="1" applyFont="1" applyFill="1" applyBorder="1"/>
    <xf numFmtId="0" fontId="15" fillId="0" borderId="0" xfId="0" applyFont="1" applyFill="1" applyBorder="1"/>
    <xf numFmtId="4" fontId="0" fillId="8" borderId="0" xfId="0" applyNumberFormat="1" applyFill="1" applyBorder="1"/>
    <xf numFmtId="165" fontId="1" fillId="0" borderId="0" xfId="5" applyFont="1" applyFill="1" applyBorder="1" applyAlignment="1">
      <alignment horizontal="right" vertical="center"/>
    </xf>
    <xf numFmtId="10" fontId="2" fillId="8" borderId="0" xfId="0" applyNumberFormat="1" applyFont="1" applyFill="1" applyBorder="1" applyAlignment="1">
      <alignment horizontal="left" vertical="center" wrapText="1"/>
    </xf>
    <xf numFmtId="0" fontId="16" fillId="8" borderId="0" xfId="4" applyFont="1" applyFill="1" applyBorder="1"/>
    <xf numFmtId="0" fontId="17" fillId="8" borderId="0" xfId="2" applyFont="1" applyFill="1" applyBorder="1"/>
    <xf numFmtId="0" fontId="17" fillId="0" borderId="0" xfId="2" applyFont="1" applyFill="1" applyBorder="1"/>
    <xf numFmtId="0" fontId="17" fillId="0" borderId="0" xfId="2" applyFont="1" applyFill="1"/>
    <xf numFmtId="4" fontId="16" fillId="7" borderId="11" xfId="4" applyNumberFormat="1" applyFont="1" applyFill="1" applyBorder="1" applyAlignment="1">
      <alignment horizontal="center" vertical="center" wrapText="1"/>
    </xf>
    <xf numFmtId="0" fontId="16" fillId="7" borderId="11" xfId="4" applyFont="1" applyFill="1" applyBorder="1" applyAlignment="1">
      <alignment horizontal="center" vertical="center" wrapText="1"/>
    </xf>
    <xf numFmtId="165" fontId="16" fillId="7" borderId="11" xfId="4" applyNumberFormat="1" applyFont="1" applyFill="1" applyBorder="1" applyAlignment="1">
      <alignment horizontal="center" vertical="center" wrapText="1"/>
    </xf>
    <xf numFmtId="10" fontId="16" fillId="7" borderId="11" xfId="4" applyNumberFormat="1" applyFont="1" applyFill="1" applyBorder="1" applyAlignment="1">
      <alignment horizontal="center" vertical="center" wrapText="1"/>
    </xf>
    <xf numFmtId="166" fontId="16" fillId="7" borderId="11" xfId="4" applyNumberFormat="1" applyFont="1" applyFill="1" applyBorder="1" applyAlignment="1">
      <alignment horizontal="center" vertical="center" wrapText="1"/>
    </xf>
    <xf numFmtId="0" fontId="16" fillId="0" borderId="0" xfId="4" applyFont="1" applyFill="1" applyBorder="1"/>
    <xf numFmtId="0" fontId="16" fillId="0" borderId="0" xfId="4" applyFont="1" applyFill="1"/>
    <xf numFmtId="0" fontId="17" fillId="8" borderId="0" xfId="1" applyFont="1" applyFill="1" applyBorder="1"/>
    <xf numFmtId="0" fontId="17" fillId="0" borderId="0" xfId="1" applyFont="1" applyFill="1" applyBorder="1"/>
    <xf numFmtId="0" fontId="17" fillId="0" borderId="0" xfId="1" applyFont="1" applyFill="1"/>
    <xf numFmtId="0" fontId="1" fillId="8" borderId="2" xfId="0" applyFont="1" applyFill="1" applyBorder="1" applyAlignment="1">
      <alignment horizontal="left" vertical="center" wrapText="1"/>
    </xf>
    <xf numFmtId="165" fontId="1" fillId="8" borderId="2" xfId="5" applyFont="1" applyFill="1" applyBorder="1" applyAlignment="1">
      <alignment horizontal="right" vertical="center"/>
    </xf>
    <xf numFmtId="10" fontId="1" fillId="8" borderId="2" xfId="0" applyNumberFormat="1" applyFont="1" applyFill="1" applyBorder="1" applyAlignment="1">
      <alignment horizontal="center" vertical="center"/>
    </xf>
    <xf numFmtId="10" fontId="1" fillId="8" borderId="2" xfId="6" applyNumberFormat="1" applyFont="1" applyFill="1" applyBorder="1" applyAlignment="1">
      <alignment horizontal="center" vertical="center"/>
    </xf>
    <xf numFmtId="165" fontId="1" fillId="8" borderId="2" xfId="2" applyNumberFormat="1" applyFont="1" applyFill="1" applyBorder="1" applyAlignment="1">
      <alignment horizontal="center" vertical="center"/>
    </xf>
    <xf numFmtId="10" fontId="20" fillId="8" borderId="2" xfId="6" applyNumberFormat="1" applyFont="1" applyFill="1" applyBorder="1" applyAlignment="1">
      <alignment horizontal="center" vertical="center" wrapText="1"/>
    </xf>
    <xf numFmtId="10" fontId="13" fillId="9" borderId="2" xfId="1" applyNumberFormat="1" applyFont="1" applyFill="1" applyBorder="1" applyAlignment="1">
      <alignment horizontal="left" vertical="center" wrapText="1"/>
    </xf>
    <xf numFmtId="10" fontId="2" fillId="8" borderId="2" xfId="0" applyNumberFormat="1" applyFont="1" applyFill="1" applyBorder="1" applyAlignment="1">
      <alignment horizontal="left" vertical="center" wrapText="1"/>
    </xf>
    <xf numFmtId="0" fontId="2" fillId="8" borderId="0" xfId="0" applyFont="1" applyFill="1" applyBorder="1" applyAlignment="1">
      <alignment vertical="center"/>
    </xf>
    <xf numFmtId="0" fontId="13" fillId="8" borderId="0" xfId="0" applyFont="1" applyFill="1"/>
    <xf numFmtId="0" fontId="13" fillId="8" borderId="0" xfId="0" applyFont="1" applyFill="1" applyBorder="1"/>
    <xf numFmtId="0" fontId="13" fillId="0" borderId="0" xfId="0" applyFont="1" applyBorder="1"/>
    <xf numFmtId="0" fontId="13" fillId="0" borderId="0" xfId="0" applyFont="1"/>
    <xf numFmtId="10" fontId="20" fillId="8" borderId="2" xfId="6" applyNumberFormat="1" applyFont="1" applyFill="1" applyBorder="1" applyAlignment="1">
      <alignment horizontal="center" vertical="center"/>
    </xf>
    <xf numFmtId="10" fontId="19" fillId="8" borderId="2" xfId="6" applyNumberFormat="1" applyFont="1" applyFill="1" applyBorder="1" applyAlignment="1">
      <alignment horizontal="center" vertical="center"/>
    </xf>
    <xf numFmtId="166" fontId="1" fillId="8" borderId="2" xfId="6" applyNumberFormat="1" applyFont="1" applyFill="1" applyBorder="1" applyAlignment="1">
      <alignment horizontal="center" vertical="center"/>
    </xf>
    <xf numFmtId="166" fontId="21" fillId="8" borderId="2" xfId="6" applyNumberFormat="1" applyFont="1" applyFill="1" applyBorder="1" applyAlignment="1">
      <alignment horizontal="center" vertical="center"/>
    </xf>
    <xf numFmtId="10" fontId="1" fillId="8" borderId="0" xfId="0" applyNumberFormat="1" applyFont="1" applyFill="1" applyBorder="1" applyAlignment="1">
      <alignment horizontal="left" vertical="center" wrapText="1"/>
    </xf>
    <xf numFmtId="0" fontId="13" fillId="8" borderId="0" xfId="1" applyFont="1" applyFill="1"/>
    <xf numFmtId="10" fontId="1" fillId="8" borderId="2" xfId="0" applyNumberFormat="1" applyFont="1" applyFill="1" applyBorder="1" applyAlignment="1">
      <alignment horizontal="left" vertical="center" wrapText="1"/>
    </xf>
    <xf numFmtId="10" fontId="1" fillId="8" borderId="2" xfId="0" applyNumberFormat="1" applyFont="1" applyFill="1" applyBorder="1" applyAlignment="1">
      <alignment horizontal="center" vertical="center" wrapText="1"/>
    </xf>
    <xf numFmtId="0" fontId="15" fillId="8" borderId="0" xfId="0" applyFont="1" applyFill="1" applyBorder="1" applyAlignment="1">
      <alignment vertical="center"/>
    </xf>
    <xf numFmtId="0" fontId="15" fillId="8" borderId="0" xfId="0" applyFont="1" applyFill="1" applyAlignment="1">
      <alignment vertical="center"/>
    </xf>
    <xf numFmtId="0" fontId="18" fillId="8" borderId="2" xfId="1" applyFont="1" applyFill="1" applyBorder="1" applyAlignment="1">
      <alignment horizontal="center" vertical="center"/>
    </xf>
    <xf numFmtId="0" fontId="15" fillId="8" borderId="0" xfId="0" applyFont="1" applyFill="1" applyBorder="1" applyAlignment="1">
      <alignment vertical="top"/>
    </xf>
    <xf numFmtId="0" fontId="15" fillId="8" borderId="0" xfId="0" applyFont="1" applyFill="1" applyAlignment="1">
      <alignment vertical="top"/>
    </xf>
    <xf numFmtId="165" fontId="22" fillId="8" borderId="0" xfId="0" applyNumberFormat="1" applyFont="1" applyFill="1" applyBorder="1" applyAlignment="1">
      <alignment horizontal="center" vertical="center"/>
    </xf>
    <xf numFmtId="165" fontId="13" fillId="8" borderId="0" xfId="1" applyNumberFormat="1" applyFont="1" applyFill="1" applyBorder="1"/>
    <xf numFmtId="165" fontId="0" fillId="8" borderId="0" xfId="0" applyNumberFormat="1" applyFill="1" applyBorder="1"/>
    <xf numFmtId="10" fontId="1" fillId="0" borderId="2" xfId="0" applyNumberFormat="1" applyFont="1" applyFill="1" applyBorder="1" applyAlignment="1">
      <alignment horizontal="left" vertical="center" wrapText="1"/>
    </xf>
    <xf numFmtId="10" fontId="1" fillId="8" borderId="2" xfId="0" applyNumberFormat="1" applyFont="1" applyFill="1" applyBorder="1" applyAlignment="1">
      <alignment horizontal="left" vertical="top" wrapText="1"/>
    </xf>
    <xf numFmtId="10" fontId="1" fillId="8" borderId="2" xfId="0" applyNumberFormat="1" applyFont="1" applyFill="1" applyBorder="1" applyAlignment="1">
      <alignment vertical="top" wrapText="1"/>
    </xf>
    <xf numFmtId="10" fontId="2" fillId="8" borderId="2" xfId="0" applyNumberFormat="1" applyFont="1" applyFill="1" applyBorder="1" applyAlignment="1">
      <alignment horizontal="left" vertical="top" wrapText="1"/>
    </xf>
    <xf numFmtId="0" fontId="2" fillId="8" borderId="2" xfId="0" applyFont="1" applyFill="1" applyBorder="1" applyAlignment="1">
      <alignment horizontal="left" vertical="center" wrapText="1"/>
    </xf>
    <xf numFmtId="10" fontId="23" fillId="8" borderId="2" xfId="6" applyNumberFormat="1" applyFont="1" applyFill="1" applyBorder="1" applyAlignment="1">
      <alignment horizontal="center" vertical="center" wrapText="1"/>
    </xf>
    <xf numFmtId="4" fontId="24" fillId="8" borderId="0" xfId="0" applyNumberFormat="1" applyFont="1" applyFill="1"/>
    <xf numFmtId="165" fontId="17" fillId="8" borderId="0" xfId="1" applyNumberFormat="1" applyFont="1" applyFill="1" applyBorder="1"/>
    <xf numFmtId="165" fontId="17" fillId="8" borderId="0" xfId="2" applyNumberFormat="1" applyFont="1" applyFill="1" applyBorder="1"/>
    <xf numFmtId="0" fontId="2" fillId="8" borderId="4" xfId="0" applyFont="1" applyFill="1" applyBorder="1" applyAlignment="1">
      <alignment horizontal="center" vertical="center"/>
    </xf>
    <xf numFmtId="0" fontId="2" fillId="8" borderId="2" xfId="0" applyFont="1" applyFill="1" applyBorder="1" applyAlignment="1">
      <alignment horizontal="center" vertical="center"/>
    </xf>
    <xf numFmtId="0" fontId="26" fillId="8" borderId="0" xfId="3" applyFont="1" applyFill="1" applyBorder="1"/>
    <xf numFmtId="0" fontId="26" fillId="0" borderId="0" xfId="3" applyFont="1" applyFill="1" applyBorder="1"/>
    <xf numFmtId="0" fontId="26" fillId="0" borderId="0" xfId="3" applyFont="1" applyFill="1"/>
    <xf numFmtId="10" fontId="1" fillId="8" borderId="2" xfId="6" applyNumberFormat="1" applyFont="1" applyFill="1" applyBorder="1" applyAlignment="1">
      <alignment horizontal="left" vertical="top" wrapText="1"/>
    </xf>
    <xf numFmtId="10" fontId="1" fillId="8" borderId="2" xfId="6"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10" fontId="2" fillId="8" borderId="2" xfId="6" applyNumberFormat="1" applyFont="1" applyFill="1" applyBorder="1" applyAlignment="1">
      <alignment horizontal="left" vertical="center" wrapText="1"/>
    </xf>
    <xf numFmtId="0" fontId="2" fillId="8" borderId="2" xfId="0" applyFont="1" applyFill="1" applyBorder="1" applyAlignment="1">
      <alignment horizontal="center" vertical="center"/>
    </xf>
    <xf numFmtId="10" fontId="2" fillId="8" borderId="2" xfId="6" applyNumberFormat="1" applyFont="1" applyFill="1" applyBorder="1" applyAlignment="1">
      <alignment horizontal="left" vertical="top" wrapText="1"/>
    </xf>
    <xf numFmtId="10" fontId="4" fillId="8" borderId="2" xfId="0" applyNumberFormat="1" applyFont="1" applyFill="1" applyBorder="1" applyAlignment="1">
      <alignment horizontal="left" vertical="center" wrapText="1"/>
    </xf>
    <xf numFmtId="165" fontId="27" fillId="8" borderId="2" xfId="1" applyNumberFormat="1" applyFont="1" applyFill="1" applyBorder="1" applyAlignment="1">
      <alignment horizontal="left" vertical="center"/>
    </xf>
    <xf numFmtId="165" fontId="25" fillId="8" borderId="2" xfId="1" applyNumberFormat="1" applyFont="1" applyFill="1" applyBorder="1" applyAlignment="1">
      <alignment horizontal="left" vertical="center"/>
    </xf>
    <xf numFmtId="165" fontId="8" fillId="8" borderId="2" xfId="5" applyFont="1" applyFill="1" applyBorder="1" applyAlignment="1">
      <alignment horizontal="center" vertical="center"/>
    </xf>
    <xf numFmtId="165" fontId="8" fillId="8" borderId="2" xfId="5" applyFont="1" applyFill="1" applyBorder="1" applyAlignment="1">
      <alignment horizontal="right" vertical="center"/>
    </xf>
    <xf numFmtId="165" fontId="27" fillId="8" borderId="2" xfId="1" applyNumberFormat="1" applyFont="1" applyFill="1" applyBorder="1" applyAlignment="1">
      <alignment horizontal="center" vertical="center"/>
    </xf>
    <xf numFmtId="10" fontId="8" fillId="8" borderId="2" xfId="6" applyNumberFormat="1" applyFont="1" applyFill="1" applyBorder="1" applyAlignment="1">
      <alignment horizontal="center" vertical="center"/>
    </xf>
    <xf numFmtId="4" fontId="8" fillId="8" borderId="1" xfId="8" applyNumberFormat="1" applyFont="1" applyFill="1" applyAlignment="1">
      <alignment horizontal="right" vertical="center"/>
    </xf>
    <xf numFmtId="9" fontId="8" fillId="8" borderId="2" xfId="6" applyFont="1" applyFill="1" applyBorder="1" applyAlignment="1">
      <alignment horizontal="center" vertical="center"/>
    </xf>
    <xf numFmtId="4" fontId="8" fillId="8" borderId="1" xfId="8" applyNumberFormat="1" applyFont="1" applyFill="1" applyAlignment="1">
      <alignment horizontal="center" vertical="center"/>
    </xf>
    <xf numFmtId="10" fontId="27" fillId="8" borderId="2" xfId="1" applyNumberFormat="1" applyFont="1" applyFill="1" applyBorder="1" applyAlignment="1">
      <alignment horizontal="center" vertical="center"/>
    </xf>
    <xf numFmtId="165" fontId="8" fillId="8" borderId="4" xfId="5" applyFont="1" applyFill="1" applyBorder="1" applyAlignment="1">
      <alignment horizontal="right" vertical="center"/>
    </xf>
    <xf numFmtId="10" fontId="27" fillId="0" borderId="2" xfId="1" applyNumberFormat="1" applyFont="1" applyFill="1" applyBorder="1" applyAlignment="1">
      <alignment horizontal="center" vertical="center"/>
    </xf>
    <xf numFmtId="4" fontId="9" fillId="8" borderId="1" xfId="7" applyNumberFormat="1" applyFont="1" applyFill="1">
      <alignment vertical="center"/>
    </xf>
    <xf numFmtId="4" fontId="8" fillId="8" borderId="1" xfId="7" applyNumberFormat="1" applyFont="1" applyFill="1">
      <alignment vertical="center"/>
    </xf>
    <xf numFmtId="165" fontId="28" fillId="8" borderId="2" xfId="5" applyFont="1" applyFill="1" applyBorder="1" applyAlignment="1">
      <alignment horizontal="center" vertical="center"/>
    </xf>
    <xf numFmtId="165" fontId="28" fillId="8" borderId="2" xfId="5" applyFont="1" applyFill="1" applyBorder="1" applyAlignment="1">
      <alignment horizontal="right" vertical="center"/>
    </xf>
    <xf numFmtId="10" fontId="25" fillId="8" borderId="2" xfId="1" applyNumberFormat="1" applyFont="1" applyFill="1" applyBorder="1" applyAlignment="1">
      <alignment horizontal="center" vertical="center"/>
    </xf>
    <xf numFmtId="165" fontId="27" fillId="8" borderId="4" xfId="1" applyNumberFormat="1" applyFont="1" applyFill="1" applyBorder="1" applyAlignment="1">
      <alignment horizontal="center" vertical="center"/>
    </xf>
    <xf numFmtId="165" fontId="8" fillId="8" borderId="2" xfId="2" applyNumberFormat="1" applyFont="1" applyFill="1" applyBorder="1" applyAlignment="1">
      <alignment horizontal="center" vertical="center"/>
    </xf>
    <xf numFmtId="165" fontId="8" fillId="8" borderId="2" xfId="2" applyNumberFormat="1" applyFont="1" applyFill="1" applyBorder="1" applyAlignment="1">
      <alignment horizontal="center" vertical="top"/>
    </xf>
    <xf numFmtId="165" fontId="8" fillId="8" borderId="2" xfId="2" applyNumberFormat="1" applyFont="1" applyFill="1" applyBorder="1" applyAlignment="1">
      <alignment horizontal="center" vertical="center" wrapText="1"/>
    </xf>
    <xf numFmtId="165" fontId="28" fillId="8" borderId="2" xfId="5" applyFont="1" applyFill="1" applyBorder="1" applyAlignment="1">
      <alignment horizontal="center" vertical="top"/>
    </xf>
    <xf numFmtId="165" fontId="8" fillId="8" borderId="2" xfId="2" applyNumberFormat="1" applyFont="1" applyFill="1" applyBorder="1" applyAlignment="1">
      <alignment horizontal="center" vertical="top" wrapText="1"/>
    </xf>
    <xf numFmtId="10" fontId="28" fillId="8" borderId="2" xfId="6" applyNumberFormat="1" applyFont="1" applyFill="1" applyBorder="1" applyAlignment="1">
      <alignment horizontal="center" vertical="top"/>
    </xf>
    <xf numFmtId="10" fontId="27" fillId="8" borderId="2" xfId="6" applyNumberFormat="1" applyFont="1" applyFill="1" applyBorder="1" applyAlignment="1">
      <alignment horizontal="center" vertical="top"/>
    </xf>
    <xf numFmtId="10" fontId="29" fillId="8" borderId="2" xfId="6" applyNumberFormat="1" applyFont="1" applyFill="1" applyBorder="1" applyAlignment="1">
      <alignment horizontal="center" vertical="top"/>
    </xf>
    <xf numFmtId="165" fontId="8" fillId="8" borderId="4" xfId="5" applyFont="1" applyFill="1" applyBorder="1" applyAlignment="1">
      <alignment horizontal="center" vertical="center"/>
    </xf>
    <xf numFmtId="165" fontId="8" fillId="8" borderId="2" xfId="5" applyFont="1" applyFill="1" applyBorder="1" applyAlignment="1">
      <alignment horizontal="center" vertical="top"/>
    </xf>
    <xf numFmtId="165" fontId="8" fillId="8" borderId="2" xfId="5" applyFont="1" applyFill="1" applyBorder="1" applyAlignment="1">
      <alignment horizontal="right" vertical="top"/>
    </xf>
    <xf numFmtId="10" fontId="6" fillId="8" borderId="2" xfId="6" applyNumberFormat="1" applyFont="1" applyFill="1" applyBorder="1" applyAlignment="1">
      <alignment horizontal="center" vertical="top"/>
    </xf>
    <xf numFmtId="165" fontId="27" fillId="8" borderId="2" xfId="5" applyFont="1" applyFill="1" applyBorder="1" applyAlignment="1">
      <alignment horizontal="center" vertical="center"/>
    </xf>
    <xf numFmtId="0" fontId="2" fillId="8" borderId="2" xfId="0" applyFont="1" applyFill="1" applyBorder="1" applyAlignment="1">
      <alignment horizontal="center" vertical="center"/>
    </xf>
    <xf numFmtId="4" fontId="8" fillId="0" borderId="1" xfId="8" applyNumberFormat="1" applyFont="1" applyFill="1">
      <alignment horizontal="right" vertical="center"/>
    </xf>
    <xf numFmtId="9" fontId="27" fillId="8" borderId="2" xfId="6" applyFont="1" applyFill="1" applyBorder="1" applyAlignment="1">
      <alignment horizontal="center" vertical="center"/>
    </xf>
    <xf numFmtId="9" fontId="6" fillId="8" borderId="2" xfId="6" applyFont="1" applyFill="1" applyBorder="1" applyAlignment="1">
      <alignment horizontal="center" vertical="top"/>
    </xf>
    <xf numFmtId="9" fontId="7" fillId="8" borderId="2" xfId="6" applyFont="1" applyFill="1" applyBorder="1" applyAlignment="1">
      <alignment horizontal="center" vertical="center"/>
    </xf>
    <xf numFmtId="165" fontId="8" fillId="8" borderId="4" xfId="5" applyFont="1" applyFill="1" applyBorder="1" applyAlignment="1">
      <alignment horizontal="center" vertical="center"/>
    </xf>
    <xf numFmtId="0" fontId="3" fillId="0" borderId="3" xfId="1" applyFont="1" applyFill="1" applyBorder="1" applyAlignment="1">
      <alignment vertical="center" wrapText="1"/>
    </xf>
    <xf numFmtId="0" fontId="1" fillId="0" borderId="3" xfId="0" applyFont="1" applyFill="1" applyBorder="1" applyAlignment="1">
      <alignment horizontal="left" vertical="top" wrapText="1"/>
    </xf>
    <xf numFmtId="0" fontId="1" fillId="0" borderId="5" xfId="0" applyFont="1" applyFill="1" applyBorder="1" applyAlignment="1">
      <alignment vertical="center" wrapText="1"/>
    </xf>
    <xf numFmtId="0" fontId="1" fillId="0" borderId="6" xfId="9" quotePrefix="1" applyNumberFormat="1" applyFont="1" applyFill="1" applyBorder="1" applyAlignment="1">
      <alignment vertical="center" wrapText="1"/>
    </xf>
    <xf numFmtId="0" fontId="1" fillId="0" borderId="7" xfId="9" quotePrefix="1" applyNumberFormat="1" applyFont="1" applyFill="1" applyBorder="1" applyAlignment="1">
      <alignment horizontal="left" vertical="center" wrapText="1" indent="1"/>
    </xf>
    <xf numFmtId="0" fontId="1" fillId="0" borderId="1" xfId="9" quotePrefix="1" applyNumberFormat="1" applyFont="1" applyFill="1" applyAlignment="1">
      <alignment horizontal="left" vertical="center" wrapText="1" indent="1"/>
    </xf>
    <xf numFmtId="0" fontId="1" fillId="0" borderId="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2" xfId="0" applyFont="1" applyFill="1" applyBorder="1" applyAlignment="1">
      <alignment vertical="center" wrapText="1"/>
    </xf>
    <xf numFmtId="0" fontId="1" fillId="0" borderId="3" xfId="9" quotePrefix="1" applyNumberFormat="1" applyFont="1" applyFill="1" applyBorder="1" applyAlignment="1">
      <alignment horizontal="left" vertical="center" wrapText="1"/>
    </xf>
    <xf numFmtId="0" fontId="0" fillId="8" borderId="0" xfId="0" applyFont="1" applyFill="1" applyBorder="1"/>
    <xf numFmtId="164" fontId="2" fillId="8" borderId="0" xfId="0" applyNumberFormat="1" applyFont="1" applyFill="1" applyBorder="1" applyAlignment="1">
      <alignment horizontal="left" vertical="center" wrapText="1"/>
    </xf>
    <xf numFmtId="0" fontId="2" fillId="8" borderId="2" xfId="0" applyFont="1" applyFill="1" applyBorder="1" applyAlignment="1">
      <alignment horizontal="center" vertical="center"/>
    </xf>
    <xf numFmtId="0" fontId="2" fillId="8" borderId="4" xfId="0" applyFont="1" applyFill="1" applyBorder="1" applyAlignment="1">
      <alignment horizontal="center" vertical="center"/>
    </xf>
    <xf numFmtId="0" fontId="2" fillId="8" borderId="2" xfId="0" applyFont="1" applyFill="1" applyBorder="1" applyAlignment="1">
      <alignment horizontal="center" vertical="center"/>
    </xf>
    <xf numFmtId="0" fontId="1" fillId="0" borderId="20" xfId="9" quotePrefix="1" applyNumberFormat="1" applyFont="1" applyFill="1" applyBorder="1" applyAlignment="1">
      <alignment horizontal="left" vertical="center" wrapText="1" indent="1"/>
    </xf>
    <xf numFmtId="10" fontId="2" fillId="8" borderId="4" xfId="0" applyNumberFormat="1" applyFont="1" applyFill="1" applyBorder="1" applyAlignment="1">
      <alignment horizontal="left" vertical="center" wrapText="1"/>
    </xf>
    <xf numFmtId="0" fontId="1" fillId="0" borderId="2" xfId="9" quotePrefix="1" applyNumberFormat="1" applyFont="1" applyFill="1" applyBorder="1" applyAlignment="1">
      <alignment horizontal="left" vertical="center" wrapText="1" indent="1"/>
    </xf>
    <xf numFmtId="10" fontId="27" fillId="8" borderId="2" xfId="6" applyNumberFormat="1" applyFont="1" applyFill="1" applyBorder="1" applyAlignment="1">
      <alignment horizontal="center" vertical="center"/>
    </xf>
    <xf numFmtId="10" fontId="27" fillId="8" borderId="2" xfId="6" applyNumberFormat="1" applyFont="1" applyFill="1" applyBorder="1" applyAlignment="1">
      <alignment horizontal="right" vertical="center"/>
    </xf>
    <xf numFmtId="10" fontId="25" fillId="11" borderId="2" xfId="6" applyNumberFormat="1" applyFont="1" applyFill="1" applyBorder="1" applyAlignment="1">
      <alignment horizontal="right" vertical="center"/>
    </xf>
    <xf numFmtId="165" fontId="6" fillId="11" borderId="2" xfId="5" applyFont="1" applyFill="1" applyBorder="1" applyAlignment="1">
      <alignment horizontal="center" vertical="center"/>
    </xf>
    <xf numFmtId="0" fontId="18" fillId="11" borderId="13" xfId="1" applyFont="1" applyFill="1" applyBorder="1" applyAlignment="1">
      <alignment horizontal="center" vertical="center"/>
    </xf>
    <xf numFmtId="165" fontId="25" fillId="11" borderId="2" xfId="1" applyNumberFormat="1" applyFont="1" applyFill="1" applyBorder="1" applyAlignment="1">
      <alignment horizontal="center" vertical="center"/>
    </xf>
    <xf numFmtId="10" fontId="25" fillId="11" borderId="2" xfId="1" applyNumberFormat="1" applyFont="1" applyFill="1" applyBorder="1" applyAlignment="1">
      <alignment horizontal="right" vertical="center"/>
    </xf>
    <xf numFmtId="165" fontId="18" fillId="11" borderId="2" xfId="1" applyNumberFormat="1" applyFont="1" applyFill="1" applyBorder="1" applyAlignment="1">
      <alignment horizontal="center" vertical="center"/>
    </xf>
    <xf numFmtId="0" fontId="18" fillId="11" borderId="2" xfId="1" applyFont="1" applyFill="1" applyBorder="1" applyAlignment="1">
      <alignment horizontal="center" vertical="center"/>
    </xf>
    <xf numFmtId="0" fontId="19" fillId="11" borderId="3" xfId="1" applyFont="1" applyFill="1" applyBorder="1" applyAlignment="1">
      <alignment horizontal="left" vertical="center" wrapText="1"/>
    </xf>
    <xf numFmtId="10" fontId="18" fillId="11" borderId="2" xfId="1" applyNumberFormat="1" applyFont="1" applyFill="1" applyBorder="1" applyAlignment="1">
      <alignment horizontal="center" vertical="center"/>
    </xf>
    <xf numFmtId="0" fontId="19" fillId="11" borderId="2" xfId="1" applyFont="1" applyFill="1" applyBorder="1" applyAlignment="1">
      <alignment horizontal="left" vertical="center" wrapText="1"/>
    </xf>
    <xf numFmtId="10" fontId="25" fillId="11" borderId="2" xfId="1" applyNumberFormat="1" applyFont="1" applyFill="1" applyBorder="1" applyAlignment="1">
      <alignment horizontal="center" vertical="center"/>
    </xf>
    <xf numFmtId="165" fontId="19" fillId="11" borderId="2" xfId="1" applyNumberFormat="1" applyFont="1" applyFill="1" applyBorder="1" applyAlignment="1">
      <alignment horizontal="center" vertical="center"/>
    </xf>
    <xf numFmtId="0" fontId="2" fillId="11" borderId="4" xfId="0" applyFont="1" applyFill="1" applyBorder="1" applyAlignment="1">
      <alignment horizontal="center" vertical="center"/>
    </xf>
    <xf numFmtId="0" fontId="1" fillId="11" borderId="14" xfId="0" applyFont="1" applyFill="1" applyBorder="1" applyAlignment="1">
      <alignment horizontal="center" vertical="center"/>
    </xf>
    <xf numFmtId="0" fontId="2" fillId="11" borderId="2" xfId="0" applyFont="1" applyFill="1" applyBorder="1" applyAlignment="1">
      <alignment horizontal="center" vertical="center"/>
    </xf>
    <xf numFmtId="165" fontId="6" fillId="11" borderId="2" xfId="1" applyNumberFormat="1" applyFont="1" applyFill="1" applyBorder="1" applyAlignment="1">
      <alignment horizontal="center" vertical="center"/>
    </xf>
    <xf numFmtId="0" fontId="1" fillId="11" borderId="2" xfId="0" applyFont="1" applyFill="1" applyBorder="1" applyAlignment="1">
      <alignment horizontal="center" vertical="center"/>
    </xf>
    <xf numFmtId="0" fontId="18" fillId="11" borderId="3" xfId="1" applyFont="1" applyFill="1" applyBorder="1" applyAlignment="1">
      <alignment vertical="center" wrapText="1"/>
    </xf>
    <xf numFmtId="0" fontId="17" fillId="11" borderId="2" xfId="1" applyFont="1" applyFill="1" applyBorder="1" applyAlignment="1">
      <alignment horizontal="left" vertical="center" wrapText="1"/>
    </xf>
    <xf numFmtId="165" fontId="13" fillId="11" borderId="2" xfId="1" applyNumberFormat="1" applyFont="1" applyFill="1" applyBorder="1" applyAlignment="1">
      <alignment horizontal="left" vertical="center" wrapText="1"/>
    </xf>
    <xf numFmtId="0" fontId="19" fillId="11" borderId="2" xfId="1" applyFont="1" applyFill="1" applyBorder="1" applyAlignment="1">
      <alignment horizontal="center" vertical="center"/>
    </xf>
    <xf numFmtId="165" fontId="18" fillId="11" borderId="2" xfId="2" applyNumberFormat="1" applyFont="1" applyFill="1" applyBorder="1" applyAlignment="1">
      <alignment horizontal="center" vertical="center"/>
    </xf>
    <xf numFmtId="10" fontId="13" fillId="11" borderId="2" xfId="1" applyNumberFormat="1" applyFont="1" applyFill="1" applyBorder="1" applyAlignment="1">
      <alignment horizontal="center" vertical="center"/>
    </xf>
    <xf numFmtId="0" fontId="31" fillId="10" borderId="12" xfId="3" applyFont="1" applyFill="1" applyBorder="1" applyAlignment="1">
      <alignment horizontal="center" vertical="center"/>
    </xf>
    <xf numFmtId="0" fontId="32" fillId="10" borderId="2" xfId="3" applyFont="1" applyFill="1" applyBorder="1" applyAlignment="1">
      <alignment horizontal="center" vertical="center" wrapText="1"/>
    </xf>
    <xf numFmtId="165" fontId="32" fillId="10" borderId="2" xfId="3" applyNumberFormat="1" applyFont="1" applyFill="1" applyBorder="1" applyAlignment="1">
      <alignment horizontal="center" vertical="center"/>
    </xf>
    <xf numFmtId="10" fontId="32" fillId="10" borderId="2" xfId="3" applyNumberFormat="1" applyFont="1" applyFill="1" applyBorder="1" applyAlignment="1">
      <alignment horizontal="right" vertical="center"/>
    </xf>
    <xf numFmtId="10" fontId="32" fillId="10" borderId="2" xfId="6" applyNumberFormat="1" applyFont="1" applyFill="1" applyBorder="1" applyAlignment="1">
      <alignment horizontal="right" vertical="center"/>
    </xf>
    <xf numFmtId="0" fontId="32" fillId="10" borderId="2" xfId="3" applyFont="1" applyFill="1" applyBorder="1" applyAlignment="1">
      <alignment horizontal="center" vertical="center"/>
    </xf>
    <xf numFmtId="0" fontId="31" fillId="10" borderId="2" xfId="3" applyFont="1" applyFill="1" applyBorder="1" applyAlignment="1">
      <alignment horizontal="left" vertical="center" wrapText="1"/>
    </xf>
    <xf numFmtId="0" fontId="33" fillId="12" borderId="12" xfId="2" applyFont="1" applyFill="1" applyBorder="1" applyAlignment="1">
      <alignment horizontal="center" vertical="center"/>
    </xf>
    <xf numFmtId="0" fontId="33" fillId="12" borderId="2" xfId="2" applyFont="1" applyFill="1" applyBorder="1" applyAlignment="1">
      <alignment horizontal="center" vertical="center" wrapText="1"/>
    </xf>
    <xf numFmtId="165" fontId="34" fillId="12" borderId="2" xfId="2" applyNumberFormat="1" applyFont="1" applyFill="1" applyBorder="1" applyAlignment="1">
      <alignment horizontal="center" vertical="center"/>
    </xf>
    <xf numFmtId="10" fontId="34" fillId="12" borderId="2" xfId="2" applyNumberFormat="1" applyFont="1" applyFill="1" applyBorder="1" applyAlignment="1">
      <alignment horizontal="right" vertical="center"/>
    </xf>
    <xf numFmtId="10" fontId="33" fillId="12" borderId="2" xfId="6" applyNumberFormat="1" applyFont="1" applyFill="1" applyBorder="1" applyAlignment="1">
      <alignment horizontal="right" vertical="center"/>
    </xf>
    <xf numFmtId="165" fontId="33" fillId="12" borderId="2" xfId="2" applyNumberFormat="1" applyFont="1" applyFill="1" applyBorder="1" applyAlignment="1">
      <alignment horizontal="center" vertical="center"/>
    </xf>
    <xf numFmtId="165" fontId="34" fillId="12" borderId="2" xfId="5" applyFont="1" applyFill="1" applyBorder="1" applyAlignment="1">
      <alignment horizontal="center" vertical="center"/>
    </xf>
    <xf numFmtId="10" fontId="34" fillId="12" borderId="2" xfId="6" applyNumberFormat="1" applyFont="1" applyFill="1" applyBorder="1" applyAlignment="1">
      <alignment horizontal="right" vertical="center"/>
    </xf>
    <xf numFmtId="0" fontId="33" fillId="12" borderId="2" xfId="2" applyFont="1" applyFill="1" applyBorder="1" applyAlignment="1">
      <alignment horizontal="center" vertical="center"/>
    </xf>
    <xf numFmtId="0" fontId="33" fillId="12" borderId="2" xfId="2" applyFont="1" applyFill="1" applyBorder="1" applyAlignment="1">
      <alignment horizontal="left" vertical="center" wrapText="1"/>
    </xf>
    <xf numFmtId="0" fontId="33" fillId="12" borderId="3" xfId="2" applyFont="1" applyFill="1" applyBorder="1" applyAlignment="1">
      <alignment horizontal="center" vertical="center" wrapText="1"/>
    </xf>
    <xf numFmtId="10" fontId="33" fillId="12" borderId="2" xfId="6" applyNumberFormat="1" applyFont="1" applyFill="1" applyBorder="1" applyAlignment="1">
      <alignment horizontal="center" vertical="center"/>
    </xf>
    <xf numFmtId="0" fontId="35" fillId="12" borderId="2" xfId="2" applyFont="1" applyFill="1" applyBorder="1" applyAlignment="1">
      <alignment horizontal="left" vertical="center" wrapText="1"/>
    </xf>
    <xf numFmtId="0" fontId="33" fillId="12" borderId="2" xfId="2" applyFont="1" applyFill="1" applyBorder="1" applyAlignment="1">
      <alignment vertical="center" wrapText="1"/>
    </xf>
    <xf numFmtId="4" fontId="35" fillId="12" borderId="2" xfId="2" applyNumberFormat="1" applyFont="1" applyFill="1" applyBorder="1" applyAlignment="1">
      <alignment horizontal="center" vertical="center"/>
    </xf>
    <xf numFmtId="4" fontId="35" fillId="12" borderId="2" xfId="2" applyNumberFormat="1" applyFont="1" applyFill="1" applyBorder="1" applyAlignment="1">
      <alignment horizontal="left" vertical="center" wrapText="1"/>
    </xf>
    <xf numFmtId="10" fontId="8" fillId="8" borderId="2" xfId="6" applyNumberFormat="1" applyFont="1" applyFill="1" applyBorder="1" applyAlignment="1">
      <alignment horizontal="right" vertical="center"/>
    </xf>
    <xf numFmtId="10" fontId="25" fillId="11" borderId="2" xfId="6" applyNumberFormat="1" applyFont="1" applyFill="1" applyBorder="1" applyAlignment="1">
      <alignment horizontal="center" vertical="center"/>
    </xf>
    <xf numFmtId="165" fontId="25" fillId="11" borderId="2" xfId="1" applyNumberFormat="1" applyFont="1" applyFill="1" applyBorder="1" applyAlignment="1">
      <alignment horizontal="right" vertical="center"/>
    </xf>
    <xf numFmtId="165" fontId="8" fillId="8" borderId="2" xfId="5" applyFont="1" applyFill="1" applyBorder="1" applyAlignment="1">
      <alignment vertical="center"/>
    </xf>
    <xf numFmtId="165" fontId="27" fillId="8" borderId="4" xfId="1" applyNumberFormat="1" applyFont="1" applyFill="1" applyBorder="1" applyAlignment="1">
      <alignment vertical="center"/>
    </xf>
    <xf numFmtId="165" fontId="8" fillId="8" borderId="2" xfId="2" applyNumberFormat="1" applyFont="1" applyFill="1" applyBorder="1" applyAlignment="1">
      <alignment horizontal="right" vertical="center"/>
    </xf>
    <xf numFmtId="165" fontId="33" fillId="12" borderId="2" xfId="2" applyNumberFormat="1" applyFont="1" applyFill="1" applyBorder="1" applyAlignment="1">
      <alignment horizontal="right" vertical="center"/>
    </xf>
    <xf numFmtId="10" fontId="2" fillId="8" borderId="4" xfId="6" applyNumberFormat="1" applyFont="1" applyFill="1" applyBorder="1" applyAlignment="1">
      <alignment horizontal="left" vertical="center" wrapText="1"/>
    </xf>
    <xf numFmtId="165" fontId="8" fillId="8" borderId="2" xfId="5" applyFont="1" applyFill="1" applyBorder="1" applyAlignment="1">
      <alignment horizontal="left" vertical="center"/>
    </xf>
    <xf numFmtId="10" fontId="27" fillId="8" borderId="2" xfId="1" applyNumberFormat="1" applyFont="1" applyFill="1" applyBorder="1" applyAlignment="1">
      <alignment horizontal="right" vertical="center"/>
    </xf>
    <xf numFmtId="9" fontId="27" fillId="0" borderId="2" xfId="6" applyFont="1" applyFill="1" applyBorder="1" applyAlignment="1">
      <alignment horizontal="center" vertical="center"/>
    </xf>
    <xf numFmtId="10" fontId="8" fillId="8" borderId="2" xfId="0" applyNumberFormat="1" applyFont="1" applyFill="1" applyBorder="1" applyAlignment="1">
      <alignment horizontal="center" vertical="center" wrapText="1"/>
    </xf>
    <xf numFmtId="9" fontId="8" fillId="8" borderId="2" xfId="6" applyFont="1" applyFill="1" applyBorder="1" applyAlignment="1">
      <alignment horizontal="center" vertical="center" wrapText="1"/>
    </xf>
    <xf numFmtId="10" fontId="27" fillId="8" borderId="2" xfId="6" applyNumberFormat="1" applyFont="1" applyFill="1" applyBorder="1" applyAlignment="1">
      <alignment horizontal="center" vertical="center" wrapText="1"/>
    </xf>
    <xf numFmtId="10" fontId="8" fillId="8" borderId="2" xfId="0" applyNumberFormat="1" applyFont="1" applyFill="1" applyBorder="1" applyAlignment="1">
      <alignment horizontal="center" vertical="center"/>
    </xf>
    <xf numFmtId="166" fontId="27" fillId="8" borderId="2" xfId="6" applyNumberFormat="1" applyFont="1" applyFill="1" applyBorder="1" applyAlignment="1">
      <alignment horizontal="center" vertical="center" wrapText="1"/>
    </xf>
    <xf numFmtId="10" fontId="8" fillId="8" borderId="4" xfId="0" applyNumberFormat="1" applyFont="1" applyFill="1" applyBorder="1" applyAlignment="1">
      <alignment horizontal="center" vertical="center" wrapText="1"/>
    </xf>
    <xf numFmtId="10" fontId="8" fillId="8" borderId="4" xfId="6" applyNumberFormat="1" applyFont="1" applyFill="1" applyBorder="1" applyAlignment="1">
      <alignment horizontal="center" vertical="center"/>
    </xf>
    <xf numFmtId="0" fontId="20" fillId="0" borderId="3" xfId="0" applyFont="1" applyFill="1" applyBorder="1" applyAlignment="1">
      <alignment horizontal="left" vertical="center" wrapText="1"/>
    </xf>
    <xf numFmtId="165" fontId="8" fillId="0" borderId="2" xfId="5" quotePrefix="1" applyFont="1" applyFill="1" applyBorder="1" applyAlignment="1">
      <alignment vertical="center"/>
    </xf>
    <xf numFmtId="49" fontId="36" fillId="8" borderId="0" xfId="0" applyNumberFormat="1" applyFont="1" applyFill="1" applyBorder="1" applyAlignment="1">
      <alignment horizontal="right" vertical="center" wrapText="1"/>
    </xf>
    <xf numFmtId="10" fontId="36" fillId="8" borderId="0" xfId="6" applyNumberFormat="1" applyFont="1" applyFill="1" applyAlignment="1">
      <alignment horizontal="center" vertical="center"/>
    </xf>
    <xf numFmtId="10" fontId="36" fillId="8" borderId="0" xfId="6" applyNumberFormat="1" applyFont="1" applyFill="1" applyBorder="1" applyAlignment="1">
      <alignment horizontal="center" vertical="center" wrapText="1"/>
    </xf>
    <xf numFmtId="49" fontId="36" fillId="8" borderId="21" xfId="0" applyNumberFormat="1" applyFont="1" applyFill="1" applyBorder="1" applyAlignment="1">
      <alignment horizontal="right" vertical="center" wrapText="1"/>
    </xf>
    <xf numFmtId="0" fontId="7" fillId="8" borderId="0" xfId="0" applyFont="1" applyFill="1" applyAlignment="1">
      <alignment horizontal="center" wrapText="1"/>
    </xf>
    <xf numFmtId="165" fontId="18" fillId="0" borderId="2" xfId="1" applyNumberFormat="1" applyFont="1" applyFill="1" applyBorder="1" applyAlignment="1">
      <alignment horizontal="center" vertical="center"/>
    </xf>
    <xf numFmtId="10" fontId="8" fillId="8" borderId="2" xfId="6" applyNumberFormat="1" applyFont="1" applyFill="1" applyBorder="1" applyAlignment="1">
      <alignment vertical="center"/>
    </xf>
    <xf numFmtId="10" fontId="1" fillId="0" borderId="2" xfId="6" applyNumberFormat="1" applyFont="1" applyFill="1" applyBorder="1" applyAlignment="1">
      <alignment horizontal="left" vertical="top" wrapText="1"/>
    </xf>
    <xf numFmtId="165" fontId="8" fillId="8" borderId="4" xfId="5" applyFont="1" applyFill="1" applyBorder="1" applyAlignment="1">
      <alignment horizontal="center" vertical="center"/>
    </xf>
    <xf numFmtId="10" fontId="1" fillId="0" borderId="2" xfId="0" applyNumberFormat="1" applyFont="1" applyFill="1" applyBorder="1" applyAlignment="1">
      <alignment horizontal="center" vertical="center"/>
    </xf>
    <xf numFmtId="10" fontId="8" fillId="0" borderId="2" xfId="0" applyNumberFormat="1" applyFont="1" applyFill="1" applyBorder="1" applyAlignment="1">
      <alignment horizontal="center" vertical="center"/>
    </xf>
    <xf numFmtId="10" fontId="27" fillId="0" borderId="2" xfId="6" applyNumberFormat="1" applyFont="1" applyFill="1" applyBorder="1" applyAlignment="1">
      <alignment horizontal="center" vertical="center"/>
    </xf>
    <xf numFmtId="10" fontId="27" fillId="8" borderId="4" xfId="6" applyNumberFormat="1" applyFont="1" applyFill="1" applyBorder="1" applyAlignment="1">
      <alignment horizontal="center" vertical="center"/>
    </xf>
    <xf numFmtId="10" fontId="8" fillId="8" borderId="2" xfId="6" applyNumberFormat="1" applyFont="1" applyFill="1" applyBorder="1" applyAlignment="1">
      <alignment horizontal="center" vertical="center" wrapText="1"/>
    </xf>
    <xf numFmtId="0" fontId="2" fillId="8" borderId="2" xfId="0" applyFont="1" applyFill="1" applyBorder="1" applyAlignment="1">
      <alignment horizontal="center" vertical="center"/>
    </xf>
    <xf numFmtId="0" fontId="18" fillId="0" borderId="2" xfId="1" applyFont="1" applyFill="1" applyBorder="1" applyAlignment="1">
      <alignment horizontal="left" vertical="center" wrapText="1"/>
    </xf>
    <xf numFmtId="10" fontId="27" fillId="0" borderId="2" xfId="6" applyNumberFormat="1" applyFont="1" applyFill="1" applyBorder="1" applyAlignment="1">
      <alignment horizontal="right" vertical="center"/>
    </xf>
    <xf numFmtId="165" fontId="27" fillId="8" borderId="2" xfId="5" applyFont="1" applyFill="1" applyBorder="1" applyAlignment="1">
      <alignment horizontal="right" vertical="center"/>
    </xf>
    <xf numFmtId="0" fontId="1" fillId="0" borderId="3" xfId="0" applyFont="1" applyFill="1" applyBorder="1" applyAlignment="1">
      <alignment vertical="center" wrapText="1"/>
    </xf>
    <xf numFmtId="0" fontId="1" fillId="0" borderId="3" xfId="0" applyFont="1" applyFill="1" applyBorder="1" applyAlignment="1">
      <alignment horizontal="left" vertical="center" wrapText="1"/>
    </xf>
    <xf numFmtId="0" fontId="19" fillId="0" borderId="0" xfId="1" applyFont="1" applyFill="1" applyBorder="1" applyAlignment="1">
      <alignment horizontal="left" vertical="center" wrapText="1"/>
    </xf>
    <xf numFmtId="10" fontId="8" fillId="8" borderId="4" xfId="6" applyNumberFormat="1" applyFont="1" applyFill="1" applyBorder="1" applyAlignment="1">
      <alignment horizontal="center" vertical="center" wrapText="1"/>
    </xf>
    <xf numFmtId="10" fontId="8" fillId="0" borderId="2" xfId="6" applyNumberFormat="1" applyFont="1" applyFill="1" applyBorder="1" applyAlignment="1">
      <alignment horizontal="center" vertical="center"/>
    </xf>
    <xf numFmtId="165" fontId="8" fillId="8" borderId="4" xfId="5" applyFont="1" applyFill="1" applyBorder="1" applyAlignment="1">
      <alignment horizontal="right" vertical="center" wrapText="1"/>
    </xf>
    <xf numFmtId="0" fontId="0" fillId="0" borderId="9" xfId="0" applyBorder="1" applyAlignment="1">
      <alignment horizontal="right" vertical="center" wrapText="1"/>
    </xf>
    <xf numFmtId="164" fontId="0" fillId="8" borderId="0" xfId="0" applyNumberFormat="1" applyFill="1" applyBorder="1" applyAlignment="1">
      <alignment horizontal="left"/>
    </xf>
    <xf numFmtId="0" fontId="30" fillId="0" borderId="9" xfId="0" applyFont="1" applyBorder="1" applyAlignment="1">
      <alignment horizontal="right" vertical="center" wrapText="1"/>
    </xf>
    <xf numFmtId="10" fontId="8" fillId="8" borderId="4" xfId="6" applyNumberFormat="1" applyFont="1" applyFill="1" applyBorder="1" applyAlignment="1">
      <alignment horizontal="center" vertical="center" wrapText="1"/>
    </xf>
    <xf numFmtId="10" fontId="0" fillId="0" borderId="9" xfId="6" applyNumberFormat="1" applyFont="1" applyBorder="1" applyAlignment="1">
      <alignment horizontal="center" vertical="center" wrapText="1"/>
    </xf>
    <xf numFmtId="0" fontId="2" fillId="8" borderId="2" xfId="0" applyFont="1" applyFill="1" applyBorder="1" applyAlignment="1">
      <alignment horizontal="center" vertical="center"/>
    </xf>
    <xf numFmtId="0" fontId="1" fillId="0" borderId="3" xfId="0" applyFont="1" applyFill="1" applyBorder="1" applyAlignment="1">
      <alignment vertical="center" wrapText="1"/>
    </xf>
    <xf numFmtId="0" fontId="2" fillId="8" borderId="4" xfId="0" applyFont="1" applyFill="1" applyBorder="1" applyAlignment="1">
      <alignment horizontal="center" vertical="center"/>
    </xf>
    <xf numFmtId="0" fontId="2" fillId="8" borderId="9" xfId="0" applyFont="1" applyFill="1" applyBorder="1" applyAlignment="1">
      <alignment horizontal="center" vertical="center"/>
    </xf>
    <xf numFmtId="0" fontId="1" fillId="0" borderId="3" xfId="0" applyFont="1" applyFill="1" applyBorder="1" applyAlignment="1">
      <alignment horizontal="left" vertical="center" wrapText="1"/>
    </xf>
    <xf numFmtId="165" fontId="8" fillId="8" borderId="4" xfId="2" applyNumberFormat="1" applyFont="1" applyFill="1" applyBorder="1" applyAlignment="1">
      <alignment horizontal="center" vertical="center"/>
    </xf>
    <xf numFmtId="165" fontId="8" fillId="8" borderId="9" xfId="2" applyNumberFormat="1" applyFont="1" applyFill="1" applyBorder="1" applyAlignment="1">
      <alignment horizontal="center" vertical="center"/>
    </xf>
    <xf numFmtId="165" fontId="27" fillId="8" borderId="4" xfId="1" applyNumberFormat="1" applyFont="1" applyFill="1" applyBorder="1" applyAlignment="1">
      <alignment horizontal="center" vertical="center" wrapText="1"/>
    </xf>
    <xf numFmtId="0" fontId="30" fillId="0" borderId="9" xfId="0" applyFont="1" applyBorder="1" applyAlignment="1">
      <alignment horizontal="center" vertical="center" wrapText="1"/>
    </xf>
    <xf numFmtId="165" fontId="8" fillId="8" borderId="4" xfId="5" applyFont="1" applyFill="1" applyBorder="1" applyAlignment="1">
      <alignment vertical="center" wrapText="1"/>
    </xf>
    <xf numFmtId="0" fontId="0" fillId="0" borderId="9" xfId="0" applyBorder="1" applyAlignment="1">
      <alignment vertical="center" wrapText="1"/>
    </xf>
    <xf numFmtId="165" fontId="27" fillId="8" borderId="4" xfId="1" applyNumberFormat="1" applyFont="1" applyFill="1" applyBorder="1" applyAlignment="1">
      <alignment vertical="center" wrapText="1"/>
    </xf>
    <xf numFmtId="0" fontId="6" fillId="0" borderId="0" xfId="0" applyFont="1" applyFill="1" applyBorder="1" applyAlignment="1">
      <alignment horizontal="center" vertical="center" wrapText="1"/>
    </xf>
    <xf numFmtId="0" fontId="12" fillId="7" borderId="15" xfId="4" applyFont="1" applyFill="1" applyBorder="1" applyAlignment="1">
      <alignment horizontal="center" vertical="center"/>
    </xf>
    <xf numFmtId="0" fontId="12" fillId="7" borderId="16" xfId="4" applyFont="1" applyFill="1" applyBorder="1" applyAlignment="1">
      <alignment horizontal="center" vertical="center"/>
    </xf>
    <xf numFmtId="0" fontId="12" fillId="7" borderId="17" xfId="4" applyFont="1" applyFill="1" applyBorder="1" applyAlignment="1">
      <alignment horizontal="center" vertical="center"/>
    </xf>
    <xf numFmtId="0" fontId="12" fillId="7" borderId="11" xfId="4" applyFont="1" applyFill="1" applyBorder="1" applyAlignment="1">
      <alignment horizontal="center" vertical="center"/>
    </xf>
    <xf numFmtId="0" fontId="12" fillId="7" borderId="18" xfId="4" applyFont="1" applyFill="1" applyBorder="1" applyAlignment="1">
      <alignment horizontal="center" vertical="center"/>
    </xf>
    <xf numFmtId="0" fontId="12" fillId="7" borderId="19" xfId="4" applyFont="1" applyFill="1" applyBorder="1" applyAlignment="1">
      <alignment horizontal="center" vertical="center"/>
    </xf>
    <xf numFmtId="166" fontId="7" fillId="8" borderId="0" xfId="6" applyNumberFormat="1" applyFont="1" applyFill="1" applyBorder="1" applyAlignment="1">
      <alignment horizontal="center" vertical="center"/>
    </xf>
    <xf numFmtId="0" fontId="10" fillId="0" borderId="0" xfId="0" applyFont="1" applyAlignment="1">
      <alignment horizontal="center"/>
    </xf>
    <xf numFmtId="165" fontId="8" fillId="8" borderId="4" xfId="5" applyFont="1" applyFill="1" applyBorder="1" applyAlignment="1">
      <alignment horizontal="center" vertical="center"/>
    </xf>
    <xf numFmtId="165" fontId="8" fillId="8" borderId="9" xfId="5" applyFont="1" applyFill="1" applyBorder="1" applyAlignment="1">
      <alignment horizontal="center" vertical="center"/>
    </xf>
    <xf numFmtId="10" fontId="8" fillId="8" borderId="4" xfId="0" applyNumberFormat="1" applyFont="1" applyFill="1" applyBorder="1" applyAlignment="1">
      <alignment horizontal="center" vertical="center"/>
    </xf>
    <xf numFmtId="10" fontId="8" fillId="8" borderId="9" xfId="0" applyNumberFormat="1" applyFont="1" applyFill="1" applyBorder="1" applyAlignment="1">
      <alignment horizontal="center" vertical="center"/>
    </xf>
    <xf numFmtId="0" fontId="2" fillId="8" borderId="4"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4" xfId="0" applyFont="1" applyFill="1" applyBorder="1" applyAlignment="1">
      <alignment horizontal="left" vertical="center" wrapText="1"/>
    </xf>
    <xf numFmtId="0" fontId="20" fillId="0" borderId="9" xfId="0" applyFont="1" applyFill="1" applyBorder="1" applyAlignment="1">
      <alignment horizontal="left" vertical="center" wrapText="1"/>
    </xf>
    <xf numFmtId="165" fontId="8" fillId="8" borderId="4" xfId="5" applyFont="1" applyFill="1" applyBorder="1" applyAlignment="1">
      <alignment vertical="center"/>
    </xf>
    <xf numFmtId="0" fontId="0" fillId="0" borderId="9" xfId="0" applyBorder="1" applyAlignment="1">
      <alignment vertical="center"/>
    </xf>
  </cellXfs>
  <cellStyles count="10">
    <cellStyle name="40% - Énfasis1" xfId="1" builtinId="31"/>
    <cellStyle name="40% - Énfasis3" xfId="2" builtinId="39"/>
    <cellStyle name="40% - Énfasis6" xfId="3" builtinId="51"/>
    <cellStyle name="Énfasis5" xfId="4" builtinId="45" customBuiltin="1"/>
    <cellStyle name="Millares" xfId="5" builtinId="3"/>
    <cellStyle name="Normal" xfId="0" builtinId="0"/>
    <cellStyle name="Porcentaje" xfId="6" builtinId="5"/>
    <cellStyle name="SAPBEXaggData" xfId="7"/>
    <cellStyle name="SAPBEXstdData" xfId="8"/>
    <cellStyle name="SAPBEXstdItem" xfId="9"/>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390526</xdr:colOff>
      <xdr:row>0</xdr:row>
      <xdr:rowOff>323850</xdr:rowOff>
    </xdr:from>
    <xdr:to>
      <xdr:col>1</xdr:col>
      <xdr:colOff>1224644</xdr:colOff>
      <xdr:row>1</xdr:row>
      <xdr:rowOff>242661</xdr:rowOff>
    </xdr:to>
    <xdr:pic>
      <xdr:nvPicPr>
        <xdr:cNvPr id="12730" name="Imagen 2">
          <a:extLst>
            <a:ext uri="{FF2B5EF4-FFF2-40B4-BE49-F238E27FC236}">
              <a16:creationId xmlns:a16="http://schemas.microsoft.com/office/drawing/2014/main" xmlns="" id="{552082AB-058E-4F77-9030-8413F18F9E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312" y="323850"/>
          <a:ext cx="834118" cy="1363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BK265"/>
  <sheetViews>
    <sheetView tabSelected="1" zoomScale="70" zoomScaleNormal="70" zoomScaleSheetLayoutView="75" workbookViewId="0">
      <pane xSplit="2" ySplit="7" topLeftCell="C8" activePane="bottomRight" state="frozen"/>
      <selection pane="topRight" activeCell="C1" sqref="C1"/>
      <selection pane="bottomLeft" activeCell="A8" sqref="A8"/>
      <selection pane="bottomRight" activeCell="D11" sqref="D11"/>
    </sheetView>
  </sheetViews>
  <sheetFormatPr baseColWidth="10" defaultColWidth="11.44140625" defaultRowHeight="14.4" outlineLevelRow="1" x14ac:dyDescent="0.3"/>
  <cols>
    <col min="1" max="1" width="5.33203125" style="67" customWidth="1"/>
    <col min="2" max="2" width="34.109375" customWidth="1"/>
    <col min="3" max="3" width="21.109375" customWidth="1"/>
    <col min="4" max="4" width="19.33203125" customWidth="1"/>
    <col min="5" max="5" width="19.5546875" customWidth="1"/>
    <col min="6" max="6" width="20.5546875" customWidth="1"/>
    <col min="7" max="7" width="16.44140625" customWidth="1"/>
    <col min="8" max="8" width="17.44140625" customWidth="1"/>
    <col min="9" max="9" width="14.88671875" customWidth="1"/>
    <col min="10" max="10" width="21.88671875" customWidth="1"/>
    <col min="11" max="11" width="14.109375" customWidth="1"/>
    <col min="12" max="12" width="22.5546875" customWidth="1"/>
    <col min="13" max="13" width="14.44140625" customWidth="1"/>
    <col min="14" max="14" width="23.109375" style="6" customWidth="1"/>
    <col min="15" max="15" width="11.6640625" customWidth="1"/>
    <col min="16" max="16" width="19.33203125" customWidth="1"/>
    <col min="17" max="17" width="59.6640625" customWidth="1"/>
    <col min="18" max="18" width="11.44140625" style="27" customWidth="1"/>
    <col min="19" max="19" width="29.88671875" style="27" customWidth="1"/>
    <col min="20" max="36" width="11.44140625" style="27"/>
    <col min="37" max="63" width="11.44140625" style="33"/>
    <col min="64" max="16384" width="11.44140625" style="7"/>
  </cols>
  <sheetData>
    <row r="1" spans="1:63" ht="113.25" customHeight="1" x14ac:dyDescent="0.3">
      <c r="A1" s="269" t="s">
        <v>104</v>
      </c>
      <c r="B1" s="269"/>
      <c r="C1" s="269"/>
      <c r="D1" s="269"/>
      <c r="E1" s="269"/>
      <c r="F1" s="269"/>
      <c r="G1" s="269"/>
      <c r="H1" s="269"/>
      <c r="I1" s="269"/>
      <c r="J1" s="269"/>
      <c r="K1" s="269"/>
      <c r="L1" s="269"/>
      <c r="M1" s="269"/>
      <c r="N1" s="269"/>
      <c r="O1" s="269"/>
      <c r="P1" s="269"/>
      <c r="Q1" s="269"/>
    </row>
    <row r="2" spans="1:63" ht="24.75" customHeight="1" x14ac:dyDescent="0.3">
      <c r="A2" s="12"/>
      <c r="B2" s="13"/>
      <c r="C2" s="14"/>
      <c r="D2" s="13"/>
      <c r="E2" s="15"/>
      <c r="F2" s="15"/>
      <c r="G2" s="13"/>
      <c r="H2" s="13"/>
      <c r="I2" s="13"/>
      <c r="J2" s="13"/>
      <c r="K2" s="16"/>
      <c r="L2" s="13"/>
      <c r="M2" s="13"/>
      <c r="N2" s="13"/>
      <c r="O2" s="276" t="s">
        <v>103</v>
      </c>
      <c r="P2" s="277"/>
      <c r="Q2" s="232" t="s">
        <v>106</v>
      </c>
    </row>
    <row r="3" spans="1:63" ht="28.5" customHeight="1" x14ac:dyDescent="0.3">
      <c r="A3" s="1"/>
      <c r="B3" s="2"/>
      <c r="C3" s="11"/>
      <c r="D3" s="81"/>
      <c r="E3" s="81"/>
      <c r="F3" s="81"/>
      <c r="G3" s="81"/>
      <c r="H3" s="81"/>
      <c r="I3" s="81"/>
      <c r="J3" s="81"/>
      <c r="K3" s="81"/>
      <c r="L3" s="81"/>
      <c r="M3" s="81"/>
      <c r="N3" s="81"/>
      <c r="O3" s="228" t="s">
        <v>25</v>
      </c>
      <c r="P3" s="229">
        <f>F7/E7</f>
        <v>0.4399988075601598</v>
      </c>
      <c r="Q3" s="230">
        <f>F7/D7</f>
        <v>0.39044870603093912</v>
      </c>
    </row>
    <row r="4" spans="1:63" ht="32.25" customHeight="1" x14ac:dyDescent="0.3">
      <c r="A4" s="3"/>
      <c r="B4" s="3"/>
      <c r="C4" s="3"/>
      <c r="D4" s="3"/>
      <c r="E4" s="3"/>
      <c r="F4" s="10"/>
      <c r="G4" s="3"/>
      <c r="H4" s="3"/>
      <c r="I4" s="3"/>
      <c r="J4" s="3"/>
      <c r="K4" s="6"/>
      <c r="L4" s="90"/>
      <c r="M4" s="6"/>
      <c r="N4" s="18"/>
      <c r="O4" s="231" t="s">
        <v>23</v>
      </c>
      <c r="P4" s="229">
        <f>+J7/E7</f>
        <v>0.40375455110239006</v>
      </c>
      <c r="Q4" s="230">
        <f>+J7/D7</f>
        <v>0.35828606651502454</v>
      </c>
    </row>
    <row r="5" spans="1:63" s="8" customFormat="1" x14ac:dyDescent="0.3">
      <c r="A5" s="270" t="s">
        <v>22</v>
      </c>
      <c r="B5" s="271"/>
      <c r="C5" s="271" t="s">
        <v>21</v>
      </c>
      <c r="D5" s="271"/>
      <c r="E5" s="271"/>
      <c r="F5" s="271"/>
      <c r="G5" s="271"/>
      <c r="H5" s="271"/>
      <c r="I5" s="271"/>
      <c r="J5" s="271"/>
      <c r="K5" s="271"/>
      <c r="L5" s="271"/>
      <c r="M5" s="271"/>
      <c r="N5" s="271"/>
      <c r="O5" s="271"/>
      <c r="P5" s="271"/>
      <c r="Q5" s="274" t="s">
        <v>20</v>
      </c>
      <c r="R5" s="29"/>
      <c r="S5" s="29"/>
      <c r="T5" s="29"/>
      <c r="U5" s="29"/>
      <c r="V5" s="29"/>
      <c r="W5" s="29"/>
      <c r="X5" s="29"/>
      <c r="Y5" s="29"/>
      <c r="Z5" s="29"/>
      <c r="AA5" s="29"/>
      <c r="AB5" s="29"/>
      <c r="AC5" s="29"/>
      <c r="AD5" s="29"/>
      <c r="AE5" s="29"/>
      <c r="AF5" s="29"/>
      <c r="AG5" s="29"/>
      <c r="AH5" s="29"/>
      <c r="AI5" s="29"/>
      <c r="AJ5" s="29"/>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row>
    <row r="6" spans="1:63" s="51" customFormat="1" ht="42" customHeight="1" x14ac:dyDescent="0.3">
      <c r="A6" s="272"/>
      <c r="B6" s="273"/>
      <c r="C6" s="45" t="s">
        <v>19</v>
      </c>
      <c r="D6" s="46" t="s">
        <v>18</v>
      </c>
      <c r="E6" s="46" t="s">
        <v>17</v>
      </c>
      <c r="F6" s="46" t="s">
        <v>16</v>
      </c>
      <c r="G6" s="46" t="s">
        <v>15</v>
      </c>
      <c r="H6" s="47" t="s">
        <v>14</v>
      </c>
      <c r="I6" s="46" t="s">
        <v>13</v>
      </c>
      <c r="J6" s="46" t="s">
        <v>12</v>
      </c>
      <c r="K6" s="48" t="s">
        <v>11</v>
      </c>
      <c r="L6" s="46" t="s">
        <v>10</v>
      </c>
      <c r="M6" s="46" t="s">
        <v>9</v>
      </c>
      <c r="N6" s="46" t="s">
        <v>8</v>
      </c>
      <c r="O6" s="49" t="s">
        <v>7</v>
      </c>
      <c r="P6" s="46" t="s">
        <v>105</v>
      </c>
      <c r="Q6" s="275"/>
      <c r="R6" s="41"/>
      <c r="S6" s="41"/>
      <c r="T6" s="41"/>
      <c r="U6" s="41"/>
      <c r="V6" s="41"/>
      <c r="W6" s="41"/>
      <c r="X6" s="41"/>
      <c r="Y6" s="41"/>
      <c r="Z6" s="41"/>
      <c r="AA6" s="41"/>
      <c r="AB6" s="41"/>
      <c r="AC6" s="41"/>
      <c r="AD6" s="41"/>
      <c r="AE6" s="41"/>
      <c r="AF6" s="41"/>
      <c r="AG6" s="41"/>
      <c r="AH6" s="41"/>
      <c r="AI6" s="41"/>
      <c r="AJ6" s="41"/>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row>
    <row r="7" spans="1:63" s="97" customFormat="1" ht="21" customHeight="1" x14ac:dyDescent="0.3">
      <c r="A7" s="185"/>
      <c r="B7" s="186" t="s">
        <v>6</v>
      </c>
      <c r="C7" s="187">
        <f>+C8+C78+C95</f>
        <v>194325908</v>
      </c>
      <c r="D7" s="187">
        <f>D8+D78+D95</f>
        <v>168160744</v>
      </c>
      <c r="E7" s="187">
        <f>SUM(E8+E78+E95)</f>
        <v>149223461</v>
      </c>
      <c r="F7" s="187">
        <f>+H7+L7+N7</f>
        <v>65658144.900000013</v>
      </c>
      <c r="G7" s="188">
        <f>F7/E7</f>
        <v>0.4399988075601598</v>
      </c>
      <c r="H7" s="187">
        <f>SUM(H8+H78+H95)</f>
        <v>5408493.3900000006</v>
      </c>
      <c r="I7" s="188">
        <f>SUM(I8+I78+I95)</f>
        <v>8.7378642389329408E-2</v>
      </c>
      <c r="J7" s="187">
        <f>SUM(J8+J78+J95)</f>
        <v>60249651.510000013</v>
      </c>
      <c r="K7" s="188">
        <f t="shared" ref="K7:K23" si="0">J7/E7</f>
        <v>0.40375455110239006</v>
      </c>
      <c r="L7" s="187">
        <f>SUM(L8+L78+L95)</f>
        <v>57228731.840000011</v>
      </c>
      <c r="M7" s="188">
        <f>L7/E7</f>
        <v>0.38351028354716965</v>
      </c>
      <c r="N7" s="187">
        <f>SUM(N8+N78+N95)</f>
        <v>3020919.67</v>
      </c>
      <c r="O7" s="189">
        <f>N7/E7</f>
        <v>2.0244267555220422E-2</v>
      </c>
      <c r="P7" s="190"/>
      <c r="Q7" s="191"/>
      <c r="R7" s="95"/>
      <c r="S7" s="95"/>
      <c r="T7" s="95"/>
      <c r="U7" s="95"/>
      <c r="V7" s="95"/>
      <c r="W7" s="95"/>
      <c r="X7" s="95"/>
      <c r="Y7" s="95"/>
      <c r="Z7" s="95"/>
      <c r="AA7" s="95"/>
      <c r="AB7" s="95"/>
      <c r="AC7" s="95"/>
      <c r="AD7" s="95"/>
      <c r="AE7" s="95"/>
      <c r="AF7" s="95"/>
      <c r="AG7" s="95"/>
      <c r="AH7" s="95"/>
      <c r="AI7" s="95"/>
      <c r="AJ7" s="95"/>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row>
    <row r="8" spans="1:63" s="44" customFormat="1" ht="16.8" x14ac:dyDescent="0.3">
      <c r="A8" s="192"/>
      <c r="B8" s="193" t="s">
        <v>5</v>
      </c>
      <c r="C8" s="194">
        <f>SUM(C9+C44+C55+C67+C73)</f>
        <v>129893459</v>
      </c>
      <c r="D8" s="194">
        <f>SUM(D9+D44+D55+D67+D73)</f>
        <v>121086041</v>
      </c>
      <c r="E8" s="194">
        <f>SUM(E9+E44+E55+E67+E73)</f>
        <v>102684575</v>
      </c>
      <c r="F8" s="194">
        <f>+H8+L8+N8</f>
        <v>48731279.290000007</v>
      </c>
      <c r="G8" s="195">
        <f>F8/E8</f>
        <v>0.47457253720921577</v>
      </c>
      <c r="H8" s="194">
        <f>SUM(H9+H44+H55+H67+H73)</f>
        <v>4477975.1900000004</v>
      </c>
      <c r="I8" s="196">
        <f>H8/E8</f>
        <v>4.3609034657834445E-2</v>
      </c>
      <c r="J8" s="197">
        <f t="shared" ref="J8:J24" si="1">L8+N8</f>
        <v>44253304.100000009</v>
      </c>
      <c r="K8" s="196">
        <f t="shared" si="0"/>
        <v>0.43096350255138133</v>
      </c>
      <c r="L8" s="197">
        <f>SUM(L9+L44+L55+L67+L73)</f>
        <v>42723758.750000007</v>
      </c>
      <c r="M8" s="196">
        <f>L8/E8</f>
        <v>0.41606793181936047</v>
      </c>
      <c r="N8" s="198">
        <f>SUM(N9+N44+N55+N67+N73)</f>
        <v>1529545.3499999999</v>
      </c>
      <c r="O8" s="199">
        <f>N8/E8</f>
        <v>1.4895570732020851E-2</v>
      </c>
      <c r="P8" s="200"/>
      <c r="Q8" s="201"/>
      <c r="R8" s="42"/>
      <c r="S8" s="92"/>
      <c r="T8" s="42"/>
      <c r="U8" s="42"/>
      <c r="V8" s="42"/>
      <c r="W8" s="42"/>
      <c r="X8" s="42"/>
      <c r="Y8" s="42"/>
      <c r="Z8" s="42"/>
      <c r="AA8" s="42"/>
      <c r="AB8" s="42"/>
      <c r="AC8" s="42"/>
      <c r="AD8" s="42"/>
      <c r="AE8" s="42"/>
      <c r="AF8" s="42"/>
      <c r="AG8" s="42"/>
      <c r="AH8" s="42"/>
      <c r="AI8" s="42"/>
      <c r="AJ8" s="42"/>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row>
    <row r="9" spans="1:63" s="54" customFormat="1" ht="27" customHeight="1" outlineLevel="1" x14ac:dyDescent="0.3">
      <c r="A9" s="164" t="s">
        <v>0</v>
      </c>
      <c r="B9" s="243" t="s">
        <v>31</v>
      </c>
      <c r="C9" s="165">
        <f>SUM(C10:C43)</f>
        <v>89758144</v>
      </c>
      <c r="D9" s="165">
        <f>SUM(D10:D43)</f>
        <v>82811628</v>
      </c>
      <c r="E9" s="165">
        <f>SUM(E10:E43)</f>
        <v>65622254</v>
      </c>
      <c r="F9" s="165">
        <f>+H9+L9+N9</f>
        <v>40379153.740000002</v>
      </c>
      <c r="G9" s="166">
        <f>F9/E9</f>
        <v>0.61532713795536498</v>
      </c>
      <c r="H9" s="165">
        <f>SUM(H10:H43)</f>
        <v>3534602.9299999997</v>
      </c>
      <c r="I9" s="166">
        <f>H9/E9</f>
        <v>5.3862869903859134E-2</v>
      </c>
      <c r="J9" s="165">
        <f t="shared" ref="J9" si="2">SUM(J10:J42)</f>
        <v>36844550.809999995</v>
      </c>
      <c r="K9" s="166">
        <f t="shared" si="0"/>
        <v>0.56146426805150573</v>
      </c>
      <c r="L9" s="165">
        <f>SUM(L10:L43)</f>
        <v>36050808.900000006</v>
      </c>
      <c r="M9" s="166">
        <f>L9/E9</f>
        <v>0.54936864710559941</v>
      </c>
      <c r="N9" s="165">
        <f>SUM(N10:N43)</f>
        <v>793741.90999999992</v>
      </c>
      <c r="O9" s="162">
        <f>N9/E9</f>
        <v>1.2095620945906551E-2</v>
      </c>
      <c r="P9" s="167"/>
      <c r="Q9" s="167"/>
      <c r="R9" s="52"/>
      <c r="S9" s="91"/>
      <c r="T9" s="52"/>
      <c r="U9" s="52"/>
      <c r="V9" s="52"/>
      <c r="W9" s="52"/>
      <c r="X9" s="52"/>
      <c r="Y9" s="52"/>
      <c r="Z9" s="52"/>
      <c r="AA9" s="52"/>
      <c r="AB9" s="52"/>
      <c r="AC9" s="52"/>
      <c r="AD9" s="52"/>
      <c r="AE9" s="52"/>
      <c r="AF9" s="52"/>
      <c r="AG9" s="52"/>
      <c r="AH9" s="52"/>
      <c r="AI9" s="52"/>
      <c r="AJ9" s="52"/>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row>
    <row r="10" spans="1:63" s="73" customFormat="1" ht="126.75" customHeight="1" outlineLevel="1" x14ac:dyDescent="0.3">
      <c r="A10" s="78">
        <v>1</v>
      </c>
      <c r="B10" s="247" t="s">
        <v>38</v>
      </c>
      <c r="C10" s="216">
        <v>100000</v>
      </c>
      <c r="D10" s="216">
        <v>70000</v>
      </c>
      <c r="E10" s="216">
        <v>70000</v>
      </c>
      <c r="F10" s="107">
        <f t="shared" ref="F10:F13" si="3">SUM(H10+L10+N10)</f>
        <v>0</v>
      </c>
      <c r="G10" s="107">
        <f t="shared" ref="G10:G45" si="4">F10/E10</f>
        <v>0</v>
      </c>
      <c r="H10" s="105">
        <v>0</v>
      </c>
      <c r="I10" s="105">
        <f>H10/E10</f>
        <v>0</v>
      </c>
      <c r="J10" s="105">
        <f t="shared" si="1"/>
        <v>0</v>
      </c>
      <c r="K10" s="105">
        <f t="shared" si="0"/>
        <v>0</v>
      </c>
      <c r="L10" s="105">
        <v>0</v>
      </c>
      <c r="M10" s="105">
        <f t="shared" ref="M10:M42" si="5">L10/E10</f>
        <v>0</v>
      </c>
      <c r="N10" s="106">
        <v>0</v>
      </c>
      <c r="O10" s="106">
        <f t="shared" ref="O10:O13" si="6">N10/E10</f>
        <v>0</v>
      </c>
      <c r="P10" s="160">
        <v>7.0000000000000007E-2</v>
      </c>
      <c r="Q10" s="85" t="s">
        <v>144</v>
      </c>
      <c r="R10" s="30"/>
      <c r="S10" s="72"/>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row>
    <row r="11" spans="1:63" s="73" customFormat="1" ht="60" customHeight="1" outlineLevel="1" x14ac:dyDescent="0.3">
      <c r="A11" s="78">
        <v>2</v>
      </c>
      <c r="B11" s="247" t="s">
        <v>39</v>
      </c>
      <c r="C11" s="107">
        <v>3155265</v>
      </c>
      <c r="D11" s="107">
        <v>2138858</v>
      </c>
      <c r="E11" s="107">
        <v>2097000</v>
      </c>
      <c r="F11" s="107">
        <f t="shared" si="3"/>
        <v>142252.64000000001</v>
      </c>
      <c r="G11" s="161">
        <f t="shared" si="4"/>
        <v>6.783626132570339E-2</v>
      </c>
      <c r="H11" s="107">
        <v>114132.04</v>
      </c>
      <c r="I11" s="161">
        <f t="shared" ref="I11:I44" si="7">H11/E11</f>
        <v>5.4426342393896036E-2</v>
      </c>
      <c r="J11" s="105">
        <f t="shared" si="1"/>
        <v>28120.600000000002</v>
      </c>
      <c r="K11" s="160">
        <f t="shared" si="0"/>
        <v>1.3409918931807345E-2</v>
      </c>
      <c r="L11" s="107">
        <v>7345.02</v>
      </c>
      <c r="M11" s="161">
        <f t="shared" si="5"/>
        <v>3.5026323319027183E-3</v>
      </c>
      <c r="N11" s="105">
        <v>20775.580000000002</v>
      </c>
      <c r="O11" s="160">
        <f t="shared" si="6"/>
        <v>9.9072865999046272E-3</v>
      </c>
      <c r="P11" s="160" t="s">
        <v>4</v>
      </c>
      <c r="Q11" s="85" t="s">
        <v>145</v>
      </c>
      <c r="R11" s="30"/>
      <c r="S11" s="72"/>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row>
    <row r="12" spans="1:63" s="73" customFormat="1" ht="99" customHeight="1" outlineLevel="1" x14ac:dyDescent="0.3">
      <c r="A12" s="78">
        <v>3</v>
      </c>
      <c r="B12" s="247" t="s">
        <v>40</v>
      </c>
      <c r="C12" s="216">
        <v>0</v>
      </c>
      <c r="D12" s="216">
        <v>28422</v>
      </c>
      <c r="E12" s="216">
        <v>28422</v>
      </c>
      <c r="F12" s="107">
        <f t="shared" si="3"/>
        <v>28421.89</v>
      </c>
      <c r="G12" s="217">
        <f t="shared" si="4"/>
        <v>0.99999612975863761</v>
      </c>
      <c r="H12" s="107">
        <v>28421.89</v>
      </c>
      <c r="I12" s="161">
        <f t="shared" si="7"/>
        <v>0.99999612975863761</v>
      </c>
      <c r="J12" s="105">
        <f t="shared" si="1"/>
        <v>0</v>
      </c>
      <c r="K12" s="105">
        <f t="shared" si="0"/>
        <v>0</v>
      </c>
      <c r="L12" s="105">
        <v>0</v>
      </c>
      <c r="M12" s="105">
        <f t="shared" si="5"/>
        <v>0</v>
      </c>
      <c r="N12" s="106">
        <v>0</v>
      </c>
      <c r="O12" s="106">
        <f t="shared" si="6"/>
        <v>0</v>
      </c>
      <c r="P12" s="160">
        <v>0.94</v>
      </c>
      <c r="Q12" s="74" t="s">
        <v>163</v>
      </c>
      <c r="R12" s="30"/>
      <c r="S12" s="72"/>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row>
    <row r="13" spans="1:63" s="73" customFormat="1" ht="122.25" customHeight="1" outlineLevel="1" x14ac:dyDescent="0.3">
      <c r="A13" s="78">
        <v>4</v>
      </c>
      <c r="B13" s="247" t="s">
        <v>41</v>
      </c>
      <c r="C13" s="216">
        <v>0</v>
      </c>
      <c r="D13" s="216">
        <v>420462</v>
      </c>
      <c r="E13" s="216">
        <v>420462</v>
      </c>
      <c r="F13" s="107">
        <f t="shared" si="3"/>
        <v>0</v>
      </c>
      <c r="G13" s="107">
        <f t="shared" si="4"/>
        <v>0</v>
      </c>
      <c r="H13" s="107">
        <v>0</v>
      </c>
      <c r="I13" s="105">
        <f t="shared" si="7"/>
        <v>0</v>
      </c>
      <c r="J13" s="105">
        <f t="shared" si="1"/>
        <v>0</v>
      </c>
      <c r="K13" s="105">
        <f t="shared" si="0"/>
        <v>0</v>
      </c>
      <c r="L13" s="105">
        <v>0</v>
      </c>
      <c r="M13" s="105">
        <f t="shared" si="5"/>
        <v>0</v>
      </c>
      <c r="N13" s="106">
        <v>0</v>
      </c>
      <c r="O13" s="106">
        <f t="shared" si="6"/>
        <v>0</v>
      </c>
      <c r="P13" s="160">
        <v>0.99</v>
      </c>
      <c r="Q13" s="85" t="s">
        <v>146</v>
      </c>
      <c r="R13" s="30"/>
      <c r="S13" s="72"/>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row>
    <row r="14" spans="1:63" s="73" customFormat="1" ht="175.5" customHeight="1" outlineLevel="1" x14ac:dyDescent="0.3">
      <c r="A14" s="78">
        <v>5</v>
      </c>
      <c r="B14" s="247" t="s">
        <v>42</v>
      </c>
      <c r="C14" s="107">
        <v>1200000</v>
      </c>
      <c r="D14" s="107">
        <v>475092</v>
      </c>
      <c r="E14" s="107">
        <v>475092</v>
      </c>
      <c r="F14" s="107">
        <f>SUM(H14+L14+N14)</f>
        <v>443124.71</v>
      </c>
      <c r="G14" s="239">
        <f t="shared" si="4"/>
        <v>0.9327134744428448</v>
      </c>
      <c r="H14" s="109">
        <v>0</v>
      </c>
      <c r="I14" s="105">
        <f t="shared" si="7"/>
        <v>0</v>
      </c>
      <c r="J14" s="105">
        <f t="shared" si="1"/>
        <v>443124.71</v>
      </c>
      <c r="K14" s="160">
        <f t="shared" si="0"/>
        <v>0.9327134744428448</v>
      </c>
      <c r="L14" s="107">
        <v>443124.71</v>
      </c>
      <c r="M14" s="160">
        <f t="shared" si="5"/>
        <v>0.9327134744428448</v>
      </c>
      <c r="N14" s="109">
        <v>0</v>
      </c>
      <c r="O14" s="106">
        <f>N14/E14</f>
        <v>0</v>
      </c>
      <c r="P14" s="89">
        <v>1</v>
      </c>
      <c r="Q14" s="87" t="s">
        <v>147</v>
      </c>
      <c r="R14" s="30"/>
      <c r="S14" s="72"/>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row>
    <row r="15" spans="1:63" s="73" customFormat="1" ht="171" customHeight="1" outlineLevel="1" x14ac:dyDescent="0.3">
      <c r="A15" s="78">
        <v>6</v>
      </c>
      <c r="B15" s="247" t="s">
        <v>43</v>
      </c>
      <c r="C15" s="107">
        <v>0</v>
      </c>
      <c r="D15" s="107">
        <v>266000</v>
      </c>
      <c r="E15" s="107">
        <v>266000</v>
      </c>
      <c r="F15" s="107">
        <f t="shared" ref="F15:F20" si="8">SUM(H15+L15+N15)</f>
        <v>0</v>
      </c>
      <c r="G15" s="105">
        <f t="shared" si="4"/>
        <v>0</v>
      </c>
      <c r="H15" s="109">
        <v>0</v>
      </c>
      <c r="I15" s="105">
        <f t="shared" si="7"/>
        <v>0</v>
      </c>
      <c r="J15" s="107">
        <f t="shared" si="1"/>
        <v>0</v>
      </c>
      <c r="K15" s="105">
        <f t="shared" si="0"/>
        <v>0</v>
      </c>
      <c r="L15" s="107">
        <v>0</v>
      </c>
      <c r="M15" s="105">
        <f t="shared" si="5"/>
        <v>0</v>
      </c>
      <c r="N15" s="109">
        <v>0</v>
      </c>
      <c r="O15" s="106">
        <f t="shared" ref="O15:O42" si="9">N15/E15</f>
        <v>0</v>
      </c>
      <c r="P15" s="89">
        <v>0.65</v>
      </c>
      <c r="Q15" s="87" t="s">
        <v>148</v>
      </c>
      <c r="R15" s="30"/>
      <c r="S15" s="72"/>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row>
    <row r="16" spans="1:63" s="5" customFormat="1" ht="181.5" customHeight="1" outlineLevel="1" x14ac:dyDescent="0.3">
      <c r="A16" s="78">
        <v>7</v>
      </c>
      <c r="B16" s="151" t="s">
        <v>44</v>
      </c>
      <c r="C16" s="107">
        <v>4976500</v>
      </c>
      <c r="D16" s="107">
        <v>4472557</v>
      </c>
      <c r="E16" s="107">
        <v>2083132</v>
      </c>
      <c r="F16" s="107">
        <f t="shared" si="8"/>
        <v>0</v>
      </c>
      <c r="G16" s="105">
        <f t="shared" si="4"/>
        <v>0</v>
      </c>
      <c r="H16" s="107">
        <v>0</v>
      </c>
      <c r="I16" s="105">
        <f t="shared" si="7"/>
        <v>0</v>
      </c>
      <c r="J16" s="107">
        <f t="shared" si="1"/>
        <v>0</v>
      </c>
      <c r="K16" s="105">
        <f t="shared" si="0"/>
        <v>0</v>
      </c>
      <c r="L16" s="107">
        <v>0</v>
      </c>
      <c r="M16" s="105">
        <f t="shared" si="5"/>
        <v>0</v>
      </c>
      <c r="N16" s="108">
        <v>0</v>
      </c>
      <c r="O16" s="106">
        <f t="shared" si="9"/>
        <v>0</v>
      </c>
      <c r="P16" s="75">
        <v>5.8000000000000003E-2</v>
      </c>
      <c r="Q16" s="62" t="s">
        <v>149</v>
      </c>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row>
    <row r="17" spans="1:63" s="5" customFormat="1" ht="156.75" customHeight="1" outlineLevel="1" x14ac:dyDescent="0.3">
      <c r="A17" s="78">
        <v>8</v>
      </c>
      <c r="B17" s="151" t="s">
        <v>37</v>
      </c>
      <c r="C17" s="107">
        <v>0</v>
      </c>
      <c r="D17" s="107">
        <v>28836</v>
      </c>
      <c r="E17" s="107">
        <v>28836</v>
      </c>
      <c r="F17" s="107">
        <f t="shared" si="8"/>
        <v>26121.55</v>
      </c>
      <c r="G17" s="239">
        <f t="shared" si="4"/>
        <v>0.90586593147454564</v>
      </c>
      <c r="H17" s="107">
        <v>0</v>
      </c>
      <c r="I17" s="107">
        <f t="shared" si="7"/>
        <v>0</v>
      </c>
      <c r="J17" s="107">
        <f t="shared" si="1"/>
        <v>26121.55</v>
      </c>
      <c r="K17" s="160">
        <f t="shared" si="0"/>
        <v>0.90586593147454564</v>
      </c>
      <c r="L17" s="107">
        <v>26121.55</v>
      </c>
      <c r="M17" s="160">
        <f t="shared" si="5"/>
        <v>0.90586593147454564</v>
      </c>
      <c r="N17" s="108">
        <v>0</v>
      </c>
      <c r="O17" s="106">
        <f t="shared" si="9"/>
        <v>0</v>
      </c>
      <c r="P17" s="220">
        <v>1</v>
      </c>
      <c r="Q17" s="62" t="s">
        <v>150</v>
      </c>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row>
    <row r="18" spans="1:63" s="5" customFormat="1" ht="355.5" customHeight="1" outlineLevel="1" x14ac:dyDescent="0.3">
      <c r="A18" s="78">
        <v>9</v>
      </c>
      <c r="B18" s="151" t="s">
        <v>45</v>
      </c>
      <c r="C18" s="107">
        <v>20000000</v>
      </c>
      <c r="D18" s="107">
        <v>20000000</v>
      </c>
      <c r="E18" s="107">
        <v>14022493</v>
      </c>
      <c r="F18" s="107">
        <f>SUM(H18+L18+N18)</f>
        <v>11909571.890000001</v>
      </c>
      <c r="G18" s="239">
        <f t="shared" si="4"/>
        <v>0.84931915387656109</v>
      </c>
      <c r="H18" s="107">
        <v>1169983.75</v>
      </c>
      <c r="I18" s="160">
        <f t="shared" si="7"/>
        <v>8.3436215657230139E-2</v>
      </c>
      <c r="J18" s="107">
        <f t="shared" si="1"/>
        <v>10739588.140000001</v>
      </c>
      <c r="K18" s="160">
        <f t="shared" si="0"/>
        <v>0.76588293821933096</v>
      </c>
      <c r="L18" s="107">
        <v>10739588.140000001</v>
      </c>
      <c r="M18" s="160">
        <f t="shared" si="5"/>
        <v>0.76588293821933096</v>
      </c>
      <c r="N18" s="108">
        <v>0</v>
      </c>
      <c r="O18" s="106">
        <f t="shared" si="9"/>
        <v>0</v>
      </c>
      <c r="P18" s="241">
        <v>0.3755</v>
      </c>
      <c r="Q18" s="62" t="s">
        <v>151</v>
      </c>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row>
    <row r="19" spans="1:63" s="5" customFormat="1" ht="118.5" customHeight="1" outlineLevel="1" x14ac:dyDescent="0.3">
      <c r="A19" s="78">
        <v>10</v>
      </c>
      <c r="B19" s="151" t="s">
        <v>46</v>
      </c>
      <c r="C19" s="107">
        <v>0</v>
      </c>
      <c r="D19" s="107">
        <v>1014834</v>
      </c>
      <c r="E19" s="107">
        <v>1014834</v>
      </c>
      <c r="F19" s="107">
        <f t="shared" si="8"/>
        <v>1014833.4</v>
      </c>
      <c r="G19" s="218">
        <f>F19/E19</f>
        <v>0.99999940877030136</v>
      </c>
      <c r="H19" s="107">
        <v>0</v>
      </c>
      <c r="I19" s="107">
        <f t="shared" si="7"/>
        <v>0</v>
      </c>
      <c r="J19" s="107">
        <f t="shared" si="1"/>
        <v>1014833.4</v>
      </c>
      <c r="K19" s="138">
        <f t="shared" si="0"/>
        <v>0.99999940877030136</v>
      </c>
      <c r="L19" s="108">
        <v>1014833.4</v>
      </c>
      <c r="M19" s="138">
        <f t="shared" si="5"/>
        <v>0.99999940877030136</v>
      </c>
      <c r="N19" s="107">
        <v>0</v>
      </c>
      <c r="O19" s="138">
        <f t="shared" si="9"/>
        <v>0</v>
      </c>
      <c r="P19" s="75">
        <v>1</v>
      </c>
      <c r="Q19" s="62" t="s">
        <v>152</v>
      </c>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row>
    <row r="20" spans="1:63" s="77" customFormat="1" ht="304.5" customHeight="1" outlineLevel="1" x14ac:dyDescent="0.3">
      <c r="A20" s="78">
        <v>11</v>
      </c>
      <c r="B20" s="247" t="s">
        <v>47</v>
      </c>
      <c r="C20" s="107">
        <v>20000000</v>
      </c>
      <c r="D20" s="137">
        <v>20000000</v>
      </c>
      <c r="E20" s="137">
        <v>15030000</v>
      </c>
      <c r="F20" s="107">
        <f t="shared" si="8"/>
        <v>8751409.9100000001</v>
      </c>
      <c r="G20" s="239">
        <f t="shared" si="4"/>
        <v>0.58226280172987355</v>
      </c>
      <c r="H20" s="107">
        <v>673185.37</v>
      </c>
      <c r="I20" s="160">
        <f t="shared" si="7"/>
        <v>4.4789445775116433E-2</v>
      </c>
      <c r="J20" s="107">
        <f t="shared" si="1"/>
        <v>8078224.54</v>
      </c>
      <c r="K20" s="160">
        <f t="shared" si="0"/>
        <v>0.5374733559547572</v>
      </c>
      <c r="L20" s="107">
        <v>8078224.54</v>
      </c>
      <c r="M20" s="160">
        <f t="shared" si="5"/>
        <v>0.5374733559547572</v>
      </c>
      <c r="N20" s="107">
        <v>0</v>
      </c>
      <c r="O20" s="106">
        <f t="shared" si="9"/>
        <v>0</v>
      </c>
      <c r="P20" s="57">
        <v>0.433</v>
      </c>
      <c r="Q20" s="85" t="s">
        <v>153</v>
      </c>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row>
    <row r="21" spans="1:63" s="5" customFormat="1" ht="70.5" customHeight="1" outlineLevel="1" x14ac:dyDescent="0.3">
      <c r="A21" s="78">
        <v>12</v>
      </c>
      <c r="B21" s="247" t="s">
        <v>48</v>
      </c>
      <c r="C21" s="111">
        <v>750500</v>
      </c>
      <c r="D21" s="111">
        <v>525350</v>
      </c>
      <c r="E21" s="111">
        <v>215350</v>
      </c>
      <c r="F21" s="107">
        <f t="shared" ref="F21:F45" si="10">+H21+L21+N21</f>
        <v>0</v>
      </c>
      <c r="G21" s="107">
        <f t="shared" si="4"/>
        <v>0</v>
      </c>
      <c r="H21" s="107">
        <v>0</v>
      </c>
      <c r="I21" s="107">
        <f t="shared" si="7"/>
        <v>0</v>
      </c>
      <c r="J21" s="107">
        <f t="shared" si="1"/>
        <v>0</v>
      </c>
      <c r="K21" s="107">
        <f t="shared" si="0"/>
        <v>0</v>
      </c>
      <c r="L21" s="107">
        <v>0</v>
      </c>
      <c r="M21" s="107">
        <f t="shared" si="5"/>
        <v>0</v>
      </c>
      <c r="N21" s="107">
        <v>0</v>
      </c>
      <c r="O21" s="106">
        <f t="shared" si="9"/>
        <v>0</v>
      </c>
      <c r="P21" s="57">
        <v>0</v>
      </c>
      <c r="Q21" s="84" t="s">
        <v>109</v>
      </c>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row>
    <row r="22" spans="1:63" s="5" customFormat="1" ht="343.5" customHeight="1" outlineLevel="1" x14ac:dyDescent="0.3">
      <c r="A22" s="78">
        <v>13</v>
      </c>
      <c r="B22" s="247" t="s">
        <v>49</v>
      </c>
      <c r="C22" s="111">
        <v>1633000</v>
      </c>
      <c r="D22" s="111">
        <v>739509</v>
      </c>
      <c r="E22" s="111">
        <v>739509</v>
      </c>
      <c r="F22" s="108">
        <f t="shared" si="10"/>
        <v>512629.94</v>
      </c>
      <c r="G22" s="239">
        <f t="shared" si="4"/>
        <v>0.69320311179444738</v>
      </c>
      <c r="H22" s="111">
        <v>41366.18</v>
      </c>
      <c r="I22" s="160">
        <f t="shared" si="7"/>
        <v>5.5937358436476098E-2</v>
      </c>
      <c r="J22" s="108">
        <f t="shared" si="1"/>
        <v>471263.76</v>
      </c>
      <c r="K22" s="160">
        <f t="shared" si="0"/>
        <v>0.63726575335797131</v>
      </c>
      <c r="L22" s="111">
        <v>471263.76</v>
      </c>
      <c r="M22" s="160">
        <f t="shared" si="5"/>
        <v>0.63726575335797131</v>
      </c>
      <c r="N22" s="107">
        <v>0</v>
      </c>
      <c r="O22" s="106">
        <f t="shared" si="9"/>
        <v>0</v>
      </c>
      <c r="P22" s="57">
        <v>0.87</v>
      </c>
      <c r="Q22" s="62" t="s">
        <v>154</v>
      </c>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row>
    <row r="23" spans="1:63" s="80" customFormat="1" ht="249.75" customHeight="1" outlineLevel="1" x14ac:dyDescent="0.3">
      <c r="A23" s="78">
        <v>14</v>
      </c>
      <c r="B23" s="100" t="s">
        <v>50</v>
      </c>
      <c r="C23" s="113">
        <v>1000000</v>
      </c>
      <c r="D23" s="113">
        <v>350000</v>
      </c>
      <c r="E23" s="113">
        <v>350000</v>
      </c>
      <c r="F23" s="107">
        <f t="shared" si="10"/>
        <v>0</v>
      </c>
      <c r="G23" s="107">
        <f t="shared" si="4"/>
        <v>0</v>
      </c>
      <c r="H23" s="107">
        <v>0</v>
      </c>
      <c r="I23" s="107">
        <f t="shared" si="7"/>
        <v>0</v>
      </c>
      <c r="J23" s="107">
        <f t="shared" si="1"/>
        <v>0</v>
      </c>
      <c r="K23" s="107">
        <f t="shared" si="0"/>
        <v>0</v>
      </c>
      <c r="L23" s="107">
        <v>0</v>
      </c>
      <c r="M23" s="107">
        <f t="shared" si="5"/>
        <v>0</v>
      </c>
      <c r="N23" s="107">
        <v>0</v>
      </c>
      <c r="O23" s="107">
        <f t="shared" si="9"/>
        <v>0</v>
      </c>
      <c r="P23" s="237">
        <v>0.89</v>
      </c>
      <c r="Q23" s="87" t="s">
        <v>155</v>
      </c>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row>
    <row r="24" spans="1:63" s="5" customFormat="1" ht="88.5" customHeight="1" outlineLevel="1" x14ac:dyDescent="0.3">
      <c r="A24" s="78">
        <v>15</v>
      </c>
      <c r="B24" s="247" t="s">
        <v>51</v>
      </c>
      <c r="C24" s="108">
        <v>3002975</v>
      </c>
      <c r="D24" s="111">
        <v>4136908</v>
      </c>
      <c r="E24" s="111">
        <v>3836324</v>
      </c>
      <c r="F24" s="107">
        <f t="shared" si="10"/>
        <v>1099488.7</v>
      </c>
      <c r="G24" s="239">
        <f t="shared" si="4"/>
        <v>0.28659954164455348</v>
      </c>
      <c r="H24" s="107">
        <v>94102.25</v>
      </c>
      <c r="I24" s="160">
        <f>H24/E24</f>
        <v>2.4529275942282248E-2</v>
      </c>
      <c r="J24" s="107">
        <f t="shared" si="1"/>
        <v>1005386.45</v>
      </c>
      <c r="K24" s="160">
        <f>J24/E24</f>
        <v>0.26207026570227121</v>
      </c>
      <c r="L24" s="107">
        <v>625040.82999999996</v>
      </c>
      <c r="M24" s="160">
        <f t="shared" si="5"/>
        <v>0.16292701815592217</v>
      </c>
      <c r="N24" s="107">
        <v>380345.62</v>
      </c>
      <c r="O24" s="160">
        <f t="shared" si="9"/>
        <v>9.9143247546349053E-2</v>
      </c>
      <c r="P24" s="57" t="s">
        <v>4</v>
      </c>
      <c r="Q24" s="74" t="s">
        <v>110</v>
      </c>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row>
    <row r="25" spans="1:63" s="5" customFormat="1" ht="206.25" customHeight="1" outlineLevel="1" x14ac:dyDescent="0.3">
      <c r="A25" s="78">
        <v>16</v>
      </c>
      <c r="B25" s="100" t="s">
        <v>52</v>
      </c>
      <c r="C25" s="111">
        <v>1500000</v>
      </c>
      <c r="D25" s="111">
        <v>474178</v>
      </c>
      <c r="E25" s="111">
        <v>474178</v>
      </c>
      <c r="F25" s="107">
        <f t="shared" si="10"/>
        <v>460177.14</v>
      </c>
      <c r="G25" s="239">
        <f t="shared" si="4"/>
        <v>0.97047340871993226</v>
      </c>
      <c r="H25" s="111">
        <v>206973.5</v>
      </c>
      <c r="I25" s="160">
        <f t="shared" si="7"/>
        <v>0.43648903998076671</v>
      </c>
      <c r="J25" s="107">
        <f t="shared" ref="J25:J45" si="11">L25+N25</f>
        <v>253203.64</v>
      </c>
      <c r="K25" s="160">
        <f t="shared" ref="K25:K42" si="12">J25/E25</f>
        <v>0.53398436873916544</v>
      </c>
      <c r="L25" s="111">
        <v>253203.64</v>
      </c>
      <c r="M25" s="160">
        <f t="shared" si="5"/>
        <v>0.53398436873916544</v>
      </c>
      <c r="N25" s="107">
        <v>0</v>
      </c>
      <c r="O25" s="107">
        <f t="shared" si="9"/>
        <v>0</v>
      </c>
      <c r="P25" s="57">
        <v>0.94</v>
      </c>
      <c r="Q25" s="62" t="s">
        <v>156</v>
      </c>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row>
    <row r="26" spans="1:63" s="5" customFormat="1" ht="222.75" customHeight="1" outlineLevel="1" x14ac:dyDescent="0.3">
      <c r="A26" s="94">
        <v>17</v>
      </c>
      <c r="B26" s="246" t="s">
        <v>53</v>
      </c>
      <c r="C26" s="107">
        <v>300000</v>
      </c>
      <c r="D26" s="107">
        <v>89847</v>
      </c>
      <c r="E26" s="107">
        <v>89847</v>
      </c>
      <c r="F26" s="107">
        <f t="shared" si="10"/>
        <v>0</v>
      </c>
      <c r="G26" s="107">
        <f t="shared" si="4"/>
        <v>0</v>
      </c>
      <c r="H26" s="107">
        <v>0</v>
      </c>
      <c r="I26" s="107">
        <f t="shared" si="7"/>
        <v>0</v>
      </c>
      <c r="J26" s="107">
        <f t="shared" si="11"/>
        <v>0</v>
      </c>
      <c r="K26" s="107">
        <f t="shared" si="12"/>
        <v>0</v>
      </c>
      <c r="L26" s="107">
        <v>0</v>
      </c>
      <c r="M26" s="107">
        <f t="shared" si="5"/>
        <v>0</v>
      </c>
      <c r="N26" s="107">
        <v>0</v>
      </c>
      <c r="O26" s="107">
        <f t="shared" si="9"/>
        <v>0</v>
      </c>
      <c r="P26" s="222">
        <v>0.25</v>
      </c>
      <c r="Q26" s="87" t="s">
        <v>157</v>
      </c>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row>
    <row r="27" spans="1:63" s="5" customFormat="1" ht="172.5" customHeight="1" outlineLevel="1" x14ac:dyDescent="0.3">
      <c r="A27" s="154">
        <v>18</v>
      </c>
      <c r="B27" s="246" t="s">
        <v>108</v>
      </c>
      <c r="C27" s="107">
        <v>0</v>
      </c>
      <c r="D27" s="107">
        <v>130000</v>
      </c>
      <c r="E27" s="107">
        <v>130000</v>
      </c>
      <c r="F27" s="107">
        <f t="shared" si="10"/>
        <v>0</v>
      </c>
      <c r="G27" s="107">
        <f t="shared" si="4"/>
        <v>0</v>
      </c>
      <c r="H27" s="107">
        <v>0</v>
      </c>
      <c r="I27" s="107">
        <f t="shared" si="7"/>
        <v>0</v>
      </c>
      <c r="J27" s="107">
        <f t="shared" si="11"/>
        <v>0</v>
      </c>
      <c r="K27" s="107">
        <f t="shared" si="12"/>
        <v>0</v>
      </c>
      <c r="L27" s="107">
        <v>0</v>
      </c>
      <c r="M27" s="107">
        <f t="shared" si="5"/>
        <v>0</v>
      </c>
      <c r="N27" s="107">
        <v>0</v>
      </c>
      <c r="O27" s="107">
        <f t="shared" si="9"/>
        <v>0</v>
      </c>
      <c r="P27" s="222">
        <v>1</v>
      </c>
      <c r="Q27" s="87" t="s">
        <v>158</v>
      </c>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row>
    <row r="28" spans="1:63" s="5" customFormat="1" ht="225.75" customHeight="1" outlineLevel="1" x14ac:dyDescent="0.3">
      <c r="A28" s="78">
        <v>19</v>
      </c>
      <c r="B28" s="246" t="s">
        <v>54</v>
      </c>
      <c r="C28" s="107">
        <v>725000</v>
      </c>
      <c r="D28" s="107">
        <v>655000</v>
      </c>
      <c r="E28" s="107">
        <v>655000</v>
      </c>
      <c r="F28" s="107">
        <f t="shared" si="10"/>
        <v>554284.21</v>
      </c>
      <c r="G28" s="239">
        <f t="shared" si="4"/>
        <v>0.84623543511450372</v>
      </c>
      <c r="H28" s="107">
        <v>16828.509999999998</v>
      </c>
      <c r="I28" s="160">
        <f t="shared" si="7"/>
        <v>2.5692381679389309E-2</v>
      </c>
      <c r="J28" s="107">
        <f t="shared" si="11"/>
        <v>537455.69999999995</v>
      </c>
      <c r="K28" s="160">
        <f t="shared" si="12"/>
        <v>0.82054305343511447</v>
      </c>
      <c r="L28" s="107">
        <v>537455.69999999995</v>
      </c>
      <c r="M28" s="160">
        <f t="shared" si="5"/>
        <v>0.82054305343511447</v>
      </c>
      <c r="N28" s="107">
        <v>0</v>
      </c>
      <c r="O28" s="107">
        <f t="shared" si="9"/>
        <v>0</v>
      </c>
      <c r="P28" s="222">
        <v>0.99</v>
      </c>
      <c r="Q28" s="62" t="s">
        <v>159</v>
      </c>
      <c r="R28" s="72"/>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row>
    <row r="29" spans="1:63" s="5" customFormat="1" ht="148.5" customHeight="1" outlineLevel="1" x14ac:dyDescent="0.3">
      <c r="A29" s="78">
        <v>20</v>
      </c>
      <c r="B29" s="246" t="s">
        <v>55</v>
      </c>
      <c r="C29" s="107">
        <v>500000</v>
      </c>
      <c r="D29" s="107">
        <v>500000</v>
      </c>
      <c r="E29" s="107">
        <v>500000</v>
      </c>
      <c r="F29" s="107">
        <f t="shared" si="10"/>
        <v>0</v>
      </c>
      <c r="G29" s="107">
        <f t="shared" si="4"/>
        <v>0</v>
      </c>
      <c r="H29" s="107">
        <v>0</v>
      </c>
      <c r="I29" s="107">
        <f t="shared" si="7"/>
        <v>0</v>
      </c>
      <c r="J29" s="107">
        <f t="shared" si="11"/>
        <v>0</v>
      </c>
      <c r="K29" s="107">
        <f t="shared" si="12"/>
        <v>0</v>
      </c>
      <c r="L29" s="107">
        <v>0</v>
      </c>
      <c r="M29" s="107">
        <f t="shared" si="5"/>
        <v>0</v>
      </c>
      <c r="N29" s="107">
        <v>0</v>
      </c>
      <c r="O29" s="107">
        <f t="shared" si="9"/>
        <v>0</v>
      </c>
      <c r="P29" s="222">
        <v>0.9</v>
      </c>
      <c r="Q29" s="62" t="s">
        <v>160</v>
      </c>
      <c r="R29" s="72"/>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row>
    <row r="30" spans="1:63" s="5" customFormat="1" ht="186.75" customHeight="1" outlineLevel="1" x14ac:dyDescent="0.3">
      <c r="A30" s="78">
        <v>21</v>
      </c>
      <c r="B30" s="246" t="s">
        <v>56</v>
      </c>
      <c r="C30" s="107">
        <v>900000</v>
      </c>
      <c r="D30" s="107">
        <v>900000</v>
      </c>
      <c r="E30" s="107">
        <v>900000</v>
      </c>
      <c r="F30" s="107">
        <f t="shared" si="10"/>
        <v>762440.25</v>
      </c>
      <c r="G30" s="239">
        <f t="shared" si="4"/>
        <v>0.84715583333333333</v>
      </c>
      <c r="H30" s="107">
        <v>218204.29</v>
      </c>
      <c r="I30" s="110">
        <f t="shared" si="7"/>
        <v>0.24244921111111112</v>
      </c>
      <c r="J30" s="107">
        <f t="shared" si="11"/>
        <v>544235.96</v>
      </c>
      <c r="K30" s="110">
        <f t="shared" si="12"/>
        <v>0.60470662222222216</v>
      </c>
      <c r="L30" s="107">
        <v>544235.96</v>
      </c>
      <c r="M30" s="110">
        <f t="shared" si="5"/>
        <v>0.60470662222222216</v>
      </c>
      <c r="N30" s="107">
        <v>0</v>
      </c>
      <c r="O30" s="107">
        <f t="shared" si="9"/>
        <v>0</v>
      </c>
      <c r="P30" s="222">
        <v>0.82</v>
      </c>
      <c r="Q30" s="62" t="s">
        <v>161</v>
      </c>
      <c r="R30" s="72"/>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row>
    <row r="31" spans="1:63" s="5" customFormat="1" ht="175.5" customHeight="1" outlineLevel="1" x14ac:dyDescent="0.3">
      <c r="A31" s="94">
        <v>22</v>
      </c>
      <c r="B31" s="246" t="s">
        <v>57</v>
      </c>
      <c r="C31" s="107">
        <v>2000000</v>
      </c>
      <c r="D31" s="108">
        <v>2000000</v>
      </c>
      <c r="E31" s="108">
        <v>2000000</v>
      </c>
      <c r="F31" s="107">
        <f t="shared" si="10"/>
        <v>1913027.82</v>
      </c>
      <c r="G31" s="160">
        <f t="shared" si="4"/>
        <v>0.95651391000000008</v>
      </c>
      <c r="H31" s="107">
        <v>393774.02</v>
      </c>
      <c r="I31" s="160">
        <f t="shared" si="7"/>
        <v>0.19688701</v>
      </c>
      <c r="J31" s="107">
        <f t="shared" si="11"/>
        <v>1519253.8</v>
      </c>
      <c r="K31" s="160">
        <f t="shared" si="12"/>
        <v>0.75962689999999999</v>
      </c>
      <c r="L31" s="107">
        <v>1519253.8</v>
      </c>
      <c r="M31" s="160">
        <f t="shared" si="5"/>
        <v>0.75962689999999999</v>
      </c>
      <c r="N31" s="107">
        <v>0</v>
      </c>
      <c r="O31" s="107">
        <f t="shared" si="9"/>
        <v>0</v>
      </c>
      <c r="P31" s="222">
        <v>1</v>
      </c>
      <c r="Q31" s="62" t="s">
        <v>111</v>
      </c>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row>
    <row r="32" spans="1:63" s="5" customFormat="1" ht="347.25" customHeight="1" outlineLevel="1" x14ac:dyDescent="0.3">
      <c r="A32" s="94">
        <v>23</v>
      </c>
      <c r="B32" s="247" t="s">
        <v>58</v>
      </c>
      <c r="C32" s="108">
        <v>15000000</v>
      </c>
      <c r="D32" s="108">
        <v>15000000</v>
      </c>
      <c r="E32" s="108">
        <v>15000000</v>
      </c>
      <c r="F32" s="107">
        <f t="shared" si="10"/>
        <v>10266648.899999999</v>
      </c>
      <c r="G32" s="239">
        <f t="shared" si="4"/>
        <v>0.68444325999999989</v>
      </c>
      <c r="H32" s="107">
        <v>464471.45</v>
      </c>
      <c r="I32" s="160">
        <f t="shared" si="7"/>
        <v>3.0964763333333332E-2</v>
      </c>
      <c r="J32" s="107">
        <f t="shared" si="11"/>
        <v>9802177.4499999993</v>
      </c>
      <c r="K32" s="160">
        <f t="shared" si="12"/>
        <v>0.65347849666666658</v>
      </c>
      <c r="L32" s="107">
        <v>9802177.4499999993</v>
      </c>
      <c r="M32" s="160">
        <f t="shared" si="5"/>
        <v>0.65347849666666658</v>
      </c>
      <c r="N32" s="108">
        <v>0</v>
      </c>
      <c r="O32" s="107">
        <f t="shared" si="9"/>
        <v>0</v>
      </c>
      <c r="P32" s="219">
        <v>0.51749999999999996</v>
      </c>
      <c r="Q32" s="62" t="s">
        <v>162</v>
      </c>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row>
    <row r="33" spans="1:63" s="80" customFormat="1" ht="237" customHeight="1" outlineLevel="1" x14ac:dyDescent="0.3">
      <c r="A33" s="78">
        <v>24</v>
      </c>
      <c r="B33" s="247" t="s">
        <v>59</v>
      </c>
      <c r="C33" s="108">
        <v>3000000</v>
      </c>
      <c r="D33" s="108">
        <v>1535000</v>
      </c>
      <c r="E33" s="108">
        <v>1535000</v>
      </c>
      <c r="F33" s="107">
        <f t="shared" si="10"/>
        <v>1138999.77</v>
      </c>
      <c r="G33" s="110">
        <f t="shared" si="4"/>
        <v>0.74201939413680784</v>
      </c>
      <c r="H33" s="107">
        <v>113159.67999999999</v>
      </c>
      <c r="I33" s="160">
        <f t="shared" si="7"/>
        <v>7.3719661237785006E-2</v>
      </c>
      <c r="J33" s="107">
        <f t="shared" si="11"/>
        <v>1025840.09</v>
      </c>
      <c r="K33" s="160">
        <f t="shared" si="12"/>
        <v>0.66829973289902278</v>
      </c>
      <c r="L33" s="107">
        <v>1025840.09</v>
      </c>
      <c r="M33" s="160">
        <f t="shared" si="5"/>
        <v>0.66829973289902278</v>
      </c>
      <c r="N33" s="108">
        <v>0</v>
      </c>
      <c r="O33" s="107">
        <f t="shared" si="9"/>
        <v>0</v>
      </c>
      <c r="P33" s="223">
        <v>0.94</v>
      </c>
      <c r="Q33" s="86" t="s">
        <v>164</v>
      </c>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row>
    <row r="34" spans="1:63" s="5" customFormat="1" ht="138.75" customHeight="1" outlineLevel="1" x14ac:dyDescent="0.3">
      <c r="A34" s="94">
        <v>25</v>
      </c>
      <c r="B34" s="247" t="s">
        <v>60</v>
      </c>
      <c r="C34" s="108">
        <v>1280000</v>
      </c>
      <c r="D34" s="108">
        <v>456436</v>
      </c>
      <c r="E34" s="108">
        <v>456436</v>
      </c>
      <c r="F34" s="107">
        <f t="shared" si="10"/>
        <v>397411.87</v>
      </c>
      <c r="G34" s="239">
        <f t="shared" si="4"/>
        <v>0.87068476193814681</v>
      </c>
      <c r="H34" s="107">
        <v>0</v>
      </c>
      <c r="I34" s="107">
        <f t="shared" si="7"/>
        <v>0</v>
      </c>
      <c r="J34" s="107">
        <f t="shared" si="11"/>
        <v>397411.87</v>
      </c>
      <c r="K34" s="110">
        <f t="shared" si="12"/>
        <v>0.87068476193814681</v>
      </c>
      <c r="L34" s="107">
        <v>88607.71</v>
      </c>
      <c r="M34" s="110">
        <f t="shared" si="5"/>
        <v>0.1941295384237878</v>
      </c>
      <c r="N34" s="107">
        <v>308804.15999999997</v>
      </c>
      <c r="O34" s="138">
        <f t="shared" si="9"/>
        <v>0.67655522351435904</v>
      </c>
      <c r="P34" s="219">
        <v>0.97560000000000002</v>
      </c>
      <c r="Q34" s="74" t="s">
        <v>165</v>
      </c>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row>
    <row r="35" spans="1:63" s="5" customFormat="1" ht="185.25" customHeight="1" outlineLevel="1" x14ac:dyDescent="0.3">
      <c r="A35" s="78">
        <v>26</v>
      </c>
      <c r="B35" s="247" t="s">
        <v>61</v>
      </c>
      <c r="C35" s="108">
        <v>1000000</v>
      </c>
      <c r="D35" s="107">
        <v>410623</v>
      </c>
      <c r="E35" s="107">
        <v>410623</v>
      </c>
      <c r="F35" s="107">
        <f t="shared" si="10"/>
        <v>410622.55</v>
      </c>
      <c r="G35" s="239">
        <f t="shared" si="4"/>
        <v>0.9999989041042513</v>
      </c>
      <c r="H35" s="107">
        <v>0</v>
      </c>
      <c r="I35" s="107">
        <f t="shared" si="7"/>
        <v>0</v>
      </c>
      <c r="J35" s="107">
        <f t="shared" si="11"/>
        <v>410622.55</v>
      </c>
      <c r="K35" s="110">
        <f t="shared" si="12"/>
        <v>0.9999989041042513</v>
      </c>
      <c r="L35" s="107">
        <v>402156.1</v>
      </c>
      <c r="M35" s="110">
        <f t="shared" si="5"/>
        <v>0.97938035619047148</v>
      </c>
      <c r="N35" s="107">
        <v>8466.4500000000007</v>
      </c>
      <c r="O35" s="112">
        <f t="shared" si="9"/>
        <v>2.0618547913779796E-2</v>
      </c>
      <c r="P35" s="219">
        <v>0.8649</v>
      </c>
      <c r="Q35" s="74" t="s">
        <v>166</v>
      </c>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row>
    <row r="36" spans="1:63" s="5" customFormat="1" ht="205.5" customHeight="1" outlineLevel="1" x14ac:dyDescent="0.3">
      <c r="A36" s="94">
        <v>27</v>
      </c>
      <c r="B36" s="247" t="s">
        <v>62</v>
      </c>
      <c r="C36" s="108">
        <v>400000</v>
      </c>
      <c r="D36" s="107">
        <v>280000</v>
      </c>
      <c r="E36" s="107">
        <v>280000</v>
      </c>
      <c r="F36" s="107">
        <f t="shared" si="10"/>
        <v>111480.55</v>
      </c>
      <c r="G36" s="239">
        <f t="shared" si="4"/>
        <v>0.39814482142857144</v>
      </c>
      <c r="H36" s="107">
        <v>0</v>
      </c>
      <c r="I36" s="107">
        <f t="shared" si="7"/>
        <v>0</v>
      </c>
      <c r="J36" s="107">
        <f t="shared" si="11"/>
        <v>111480.55</v>
      </c>
      <c r="K36" s="110">
        <f t="shared" si="12"/>
        <v>0.39814482142857144</v>
      </c>
      <c r="L36" s="107">
        <v>36130.449999999997</v>
      </c>
      <c r="M36" s="110">
        <f t="shared" si="5"/>
        <v>0.12903732142857141</v>
      </c>
      <c r="N36" s="107">
        <v>75350.100000000006</v>
      </c>
      <c r="O36" s="160">
        <f t="shared" si="9"/>
        <v>0.2691075</v>
      </c>
      <c r="P36" s="219">
        <v>1</v>
      </c>
      <c r="Q36" s="62" t="s">
        <v>167</v>
      </c>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row>
    <row r="37" spans="1:63" s="5" customFormat="1" ht="210.75" customHeight="1" outlineLevel="1" x14ac:dyDescent="0.3">
      <c r="A37" s="78">
        <v>28</v>
      </c>
      <c r="B37" s="247" t="s">
        <v>63</v>
      </c>
      <c r="C37" s="108">
        <v>1334904</v>
      </c>
      <c r="D37" s="107">
        <v>498216</v>
      </c>
      <c r="E37" s="107">
        <v>498216</v>
      </c>
      <c r="F37" s="107">
        <f t="shared" si="10"/>
        <v>436206.05</v>
      </c>
      <c r="G37" s="239">
        <f t="shared" si="4"/>
        <v>0.87553601249257351</v>
      </c>
      <c r="H37" s="107">
        <v>0</v>
      </c>
      <c r="I37" s="107">
        <f t="shared" si="7"/>
        <v>0</v>
      </c>
      <c r="J37" s="107">
        <f t="shared" si="11"/>
        <v>436206.05</v>
      </c>
      <c r="K37" s="110">
        <f t="shared" si="12"/>
        <v>0.87553601249257351</v>
      </c>
      <c r="L37" s="107">
        <v>436206.05</v>
      </c>
      <c r="M37" s="110">
        <f t="shared" si="5"/>
        <v>0.87553601249257351</v>
      </c>
      <c r="N37" s="107">
        <v>0</v>
      </c>
      <c r="O37" s="107">
        <f t="shared" si="9"/>
        <v>0</v>
      </c>
      <c r="P37" s="219">
        <v>0.77900000000000003</v>
      </c>
      <c r="Q37" s="62" t="s">
        <v>168</v>
      </c>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row>
    <row r="38" spans="1:63" s="5" customFormat="1" ht="86.4" customHeight="1" outlineLevel="1" x14ac:dyDescent="0.3">
      <c r="A38" s="94">
        <v>29</v>
      </c>
      <c r="B38" s="247" t="s">
        <v>64</v>
      </c>
      <c r="C38" s="108">
        <v>900000</v>
      </c>
      <c r="D38" s="108">
        <v>630000</v>
      </c>
      <c r="E38" s="108">
        <v>155000</v>
      </c>
      <c r="F38" s="107">
        <f t="shared" si="10"/>
        <v>0</v>
      </c>
      <c r="G38" s="107">
        <f t="shared" si="4"/>
        <v>0</v>
      </c>
      <c r="H38" s="107">
        <v>0</v>
      </c>
      <c r="I38" s="107">
        <f t="shared" si="7"/>
        <v>0</v>
      </c>
      <c r="J38" s="107">
        <f t="shared" si="11"/>
        <v>0</v>
      </c>
      <c r="K38" s="107">
        <f t="shared" si="12"/>
        <v>0</v>
      </c>
      <c r="L38" s="107">
        <v>0</v>
      </c>
      <c r="M38" s="107">
        <f t="shared" si="5"/>
        <v>0</v>
      </c>
      <c r="N38" s="108">
        <v>0</v>
      </c>
      <c r="O38" s="108">
        <f t="shared" si="9"/>
        <v>0</v>
      </c>
      <c r="P38" s="219">
        <v>0</v>
      </c>
      <c r="Q38" s="74" t="s">
        <v>112</v>
      </c>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row>
    <row r="39" spans="1:63" s="5" customFormat="1" ht="69" customHeight="1" outlineLevel="1" x14ac:dyDescent="0.3">
      <c r="A39" s="78">
        <v>30</v>
      </c>
      <c r="B39" s="247" t="s">
        <v>65</v>
      </c>
      <c r="C39" s="108">
        <v>300000</v>
      </c>
      <c r="D39" s="108">
        <v>210000</v>
      </c>
      <c r="E39" s="108">
        <v>55000</v>
      </c>
      <c r="F39" s="107">
        <f t="shared" si="10"/>
        <v>0</v>
      </c>
      <c r="G39" s="107">
        <f t="shared" si="4"/>
        <v>0</v>
      </c>
      <c r="H39" s="107">
        <v>0</v>
      </c>
      <c r="I39" s="107">
        <f t="shared" si="7"/>
        <v>0</v>
      </c>
      <c r="J39" s="107">
        <f t="shared" si="11"/>
        <v>0</v>
      </c>
      <c r="K39" s="107">
        <f t="shared" si="12"/>
        <v>0</v>
      </c>
      <c r="L39" s="107">
        <v>0</v>
      </c>
      <c r="M39" s="107">
        <f t="shared" si="5"/>
        <v>0</v>
      </c>
      <c r="N39" s="107">
        <v>0</v>
      </c>
      <c r="O39" s="107">
        <f t="shared" si="9"/>
        <v>0</v>
      </c>
      <c r="P39" s="219">
        <v>0</v>
      </c>
      <c r="Q39" s="74" t="s">
        <v>112</v>
      </c>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row>
    <row r="40" spans="1:63" s="5" customFormat="1" ht="73.5" customHeight="1" outlineLevel="1" x14ac:dyDescent="0.3">
      <c r="A40" s="94">
        <v>31</v>
      </c>
      <c r="B40" s="149" t="s">
        <v>66</v>
      </c>
      <c r="C40" s="108">
        <v>800000</v>
      </c>
      <c r="D40" s="108">
        <v>560000</v>
      </c>
      <c r="E40" s="108">
        <v>40000</v>
      </c>
      <c r="F40" s="107">
        <f t="shared" si="10"/>
        <v>0</v>
      </c>
      <c r="G40" s="107">
        <f t="shared" si="4"/>
        <v>0</v>
      </c>
      <c r="H40" s="107">
        <v>0</v>
      </c>
      <c r="I40" s="107">
        <f t="shared" si="7"/>
        <v>0</v>
      </c>
      <c r="J40" s="107">
        <f t="shared" si="11"/>
        <v>0</v>
      </c>
      <c r="K40" s="107">
        <f t="shared" si="12"/>
        <v>0</v>
      </c>
      <c r="L40" s="107">
        <v>0</v>
      </c>
      <c r="M40" s="107">
        <f t="shared" si="5"/>
        <v>0</v>
      </c>
      <c r="N40" s="107">
        <v>0</v>
      </c>
      <c r="O40" s="107">
        <f t="shared" si="9"/>
        <v>0</v>
      </c>
      <c r="P40" s="224">
        <v>0</v>
      </c>
      <c r="Q40" s="74" t="s">
        <v>112</v>
      </c>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row>
    <row r="41" spans="1:63" s="5" customFormat="1" ht="73.5" customHeight="1" outlineLevel="1" x14ac:dyDescent="0.3">
      <c r="A41" s="136">
        <v>32</v>
      </c>
      <c r="B41" s="149" t="s">
        <v>67</v>
      </c>
      <c r="C41" s="108">
        <v>3000000</v>
      </c>
      <c r="D41" s="108">
        <v>3000000</v>
      </c>
      <c r="E41" s="108">
        <v>1500000</v>
      </c>
      <c r="F41" s="107">
        <f t="shared" si="10"/>
        <v>0</v>
      </c>
      <c r="G41" s="107">
        <f t="shared" si="4"/>
        <v>0</v>
      </c>
      <c r="H41" s="107">
        <v>0</v>
      </c>
      <c r="I41" s="107">
        <f t="shared" si="7"/>
        <v>0</v>
      </c>
      <c r="J41" s="107">
        <f t="shared" si="11"/>
        <v>0</v>
      </c>
      <c r="K41" s="107">
        <f t="shared" si="12"/>
        <v>0</v>
      </c>
      <c r="L41" s="107">
        <v>0</v>
      </c>
      <c r="M41" s="107">
        <f t="shared" si="5"/>
        <v>0</v>
      </c>
      <c r="N41" s="107">
        <v>0</v>
      </c>
      <c r="O41" s="107">
        <f t="shared" si="9"/>
        <v>0</v>
      </c>
      <c r="P41" s="224">
        <v>0</v>
      </c>
      <c r="Q41" s="74" t="s">
        <v>112</v>
      </c>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row>
    <row r="42" spans="1:63" s="5" customFormat="1" ht="73.5" customHeight="1" outlineLevel="1" x14ac:dyDescent="0.3">
      <c r="A42" s="136">
        <v>33</v>
      </c>
      <c r="B42" s="149" t="s">
        <v>68</v>
      </c>
      <c r="C42" s="108">
        <v>1000000</v>
      </c>
      <c r="D42" s="108">
        <v>800500</v>
      </c>
      <c r="E42" s="108">
        <v>250500</v>
      </c>
      <c r="F42" s="107">
        <f t="shared" si="10"/>
        <v>0</v>
      </c>
      <c r="G42" s="107">
        <f t="shared" si="4"/>
        <v>0</v>
      </c>
      <c r="H42" s="107">
        <v>0</v>
      </c>
      <c r="I42" s="107">
        <f t="shared" si="7"/>
        <v>0</v>
      </c>
      <c r="J42" s="107">
        <f t="shared" si="11"/>
        <v>0</v>
      </c>
      <c r="K42" s="107">
        <f t="shared" si="12"/>
        <v>0</v>
      </c>
      <c r="L42" s="107">
        <v>0</v>
      </c>
      <c r="M42" s="107">
        <f t="shared" si="5"/>
        <v>0</v>
      </c>
      <c r="N42" s="107">
        <v>0</v>
      </c>
      <c r="O42" s="107">
        <f t="shared" si="9"/>
        <v>0</v>
      </c>
      <c r="P42" s="224">
        <v>0</v>
      </c>
      <c r="Q42" s="74" t="s">
        <v>112</v>
      </c>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row>
    <row r="43" spans="1:63" s="5" customFormat="1" ht="81" customHeight="1" outlineLevel="1" x14ac:dyDescent="0.3">
      <c r="A43" s="242"/>
      <c r="B43" s="247" t="s">
        <v>107</v>
      </c>
      <c r="C43" s="135">
        <v>0</v>
      </c>
      <c r="D43" s="135">
        <v>15000</v>
      </c>
      <c r="E43" s="135">
        <v>15000</v>
      </c>
      <c r="F43" s="245">
        <f>H43+L43+N43</f>
        <v>0</v>
      </c>
      <c r="G43" s="107">
        <f>F43/E43</f>
        <v>0</v>
      </c>
      <c r="H43" s="107">
        <v>0</v>
      </c>
      <c r="I43" s="107">
        <f>H43/E43</f>
        <v>0</v>
      </c>
      <c r="J43" s="107">
        <f>L43+N43</f>
        <v>0</v>
      </c>
      <c r="K43" s="107">
        <f>J43/E43</f>
        <v>0</v>
      </c>
      <c r="L43" s="107">
        <v>0</v>
      </c>
      <c r="M43" s="107">
        <f>L43/E43</f>
        <v>0</v>
      </c>
      <c r="N43" s="107">
        <v>0</v>
      </c>
      <c r="O43" s="107">
        <f>N43/E43</f>
        <v>0</v>
      </c>
      <c r="P43" s="222">
        <v>0</v>
      </c>
      <c r="Q43" s="74" t="s">
        <v>169</v>
      </c>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row>
    <row r="44" spans="1:63" s="9" customFormat="1" ht="15.6" outlineLevel="1" x14ac:dyDescent="0.3">
      <c r="A44" s="168"/>
      <c r="B44" s="169" t="s">
        <v>36</v>
      </c>
      <c r="C44" s="165">
        <f>SUM(C45:C54)</f>
        <v>3599363</v>
      </c>
      <c r="D44" s="165">
        <f>SUM(D45:D54)</f>
        <v>2481902</v>
      </c>
      <c r="E44" s="165">
        <f>SUM(E45:E54)</f>
        <v>2238189</v>
      </c>
      <c r="F44" s="165">
        <f t="shared" si="10"/>
        <v>413788.08999999997</v>
      </c>
      <c r="G44" s="166">
        <f t="shared" si="4"/>
        <v>0.18487629507606371</v>
      </c>
      <c r="H44" s="165">
        <f>SUM(H45:H54)</f>
        <v>192947.4</v>
      </c>
      <c r="I44" s="162">
        <f t="shared" si="7"/>
        <v>8.6206928905467772E-2</v>
      </c>
      <c r="J44" s="165">
        <f t="shared" si="11"/>
        <v>220840.69</v>
      </c>
      <c r="K44" s="166">
        <f t="shared" ref="K44" si="13">J44/E44</f>
        <v>9.8669366170595962E-2</v>
      </c>
      <c r="L44" s="165">
        <f>SUM(L45:L54)</f>
        <v>79250.649999999994</v>
      </c>
      <c r="M44" s="166">
        <f>L44/E44</f>
        <v>3.5408381508442763E-2</v>
      </c>
      <c r="N44" s="165">
        <f>N45</f>
        <v>141590.04</v>
      </c>
      <c r="O44" s="170">
        <f t="shared" ref="O44:O45" si="14">N44/E44</f>
        <v>6.32609846621532E-2</v>
      </c>
      <c r="P44" s="168"/>
      <c r="Q44" s="171"/>
      <c r="R44" s="30"/>
      <c r="S44" s="82"/>
      <c r="T44" s="30"/>
      <c r="U44" s="30"/>
      <c r="V44" s="30"/>
      <c r="W44" s="30"/>
      <c r="X44" s="30"/>
      <c r="Y44" s="30"/>
      <c r="Z44" s="30"/>
      <c r="AA44" s="30"/>
      <c r="AB44" s="30"/>
      <c r="AC44" s="30"/>
      <c r="AD44" s="30"/>
      <c r="AE44" s="30"/>
      <c r="AF44" s="30"/>
      <c r="AG44" s="30"/>
      <c r="AH44" s="30"/>
      <c r="AI44" s="30"/>
      <c r="AJ44" s="30"/>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row>
    <row r="45" spans="1:63" s="5" customFormat="1" ht="60.6" customHeight="1" outlineLevel="1" x14ac:dyDescent="0.3">
      <c r="A45" s="282">
        <v>34</v>
      </c>
      <c r="B45" s="261" t="s">
        <v>28</v>
      </c>
      <c r="C45" s="108">
        <v>3599363</v>
      </c>
      <c r="D45" s="108">
        <v>2481902</v>
      </c>
      <c r="E45" s="108">
        <v>2238189</v>
      </c>
      <c r="F45" s="107">
        <f t="shared" si="10"/>
        <v>413788.08999999997</v>
      </c>
      <c r="G45" s="244">
        <f t="shared" si="4"/>
        <v>0.18487629507606371</v>
      </c>
      <c r="H45" s="107">
        <v>192947.4</v>
      </c>
      <c r="I45" s="208">
        <f>H45/E45</f>
        <v>8.6206928905467772E-2</v>
      </c>
      <c r="J45" s="107">
        <f t="shared" si="11"/>
        <v>220840.69</v>
      </c>
      <c r="K45" s="208">
        <f>J45/E45</f>
        <v>9.8669366170595962E-2</v>
      </c>
      <c r="L45" s="107">
        <v>79250.649999999994</v>
      </c>
      <c r="M45" s="208">
        <f t="shared" ref="M45" si="15">L45/E45</f>
        <v>3.5408381508442763E-2</v>
      </c>
      <c r="N45" s="108">
        <v>141590.04</v>
      </c>
      <c r="O45" s="110">
        <f t="shared" si="14"/>
        <v>6.32609846621532E-2</v>
      </c>
      <c r="P45" s="57" t="s">
        <v>1</v>
      </c>
      <c r="Q45" s="84" t="s">
        <v>113</v>
      </c>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row>
    <row r="46" spans="1:63" s="77" customFormat="1" ht="153" customHeight="1" outlineLevel="1" x14ac:dyDescent="0.3">
      <c r="A46" s="283"/>
      <c r="B46" s="261"/>
      <c r="C46" s="117"/>
      <c r="D46" s="118"/>
      <c r="E46" s="108"/>
      <c r="F46" s="108"/>
      <c r="G46" s="116"/>
      <c r="H46" s="107"/>
      <c r="I46" s="112"/>
      <c r="J46" s="108"/>
      <c r="K46" s="114"/>
      <c r="L46" s="108"/>
      <c r="M46" s="114"/>
      <c r="N46" s="108"/>
      <c r="O46" s="68"/>
      <c r="P46" s="57">
        <v>0.9</v>
      </c>
      <c r="Q46" s="104" t="s">
        <v>114</v>
      </c>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row>
    <row r="47" spans="1:63" s="5" customFormat="1" ht="132.6" customHeight="1" outlineLevel="1" x14ac:dyDescent="0.3">
      <c r="A47" s="283"/>
      <c r="B47" s="261"/>
      <c r="C47" s="119"/>
      <c r="D47" s="119"/>
      <c r="E47" s="119"/>
      <c r="F47" s="107"/>
      <c r="G47" s="116"/>
      <c r="H47" s="119"/>
      <c r="I47" s="112"/>
      <c r="J47" s="119"/>
      <c r="K47" s="114"/>
      <c r="L47" s="120"/>
      <c r="M47" s="121"/>
      <c r="N47" s="120"/>
      <c r="O47" s="69"/>
      <c r="P47" s="57">
        <v>0.5</v>
      </c>
      <c r="Q47" s="74" t="s">
        <v>115</v>
      </c>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row>
    <row r="48" spans="1:63" s="5" customFormat="1" ht="157.5" customHeight="1" outlineLevel="1" x14ac:dyDescent="0.3">
      <c r="A48" s="283"/>
      <c r="B48" s="261"/>
      <c r="C48" s="119"/>
      <c r="D48" s="119"/>
      <c r="E48" s="119"/>
      <c r="F48" s="120"/>
      <c r="G48" s="116"/>
      <c r="H48" s="119"/>
      <c r="I48" s="114"/>
      <c r="J48" s="119"/>
      <c r="K48" s="114"/>
      <c r="L48" s="120"/>
      <c r="M48" s="121"/>
      <c r="N48" s="120"/>
      <c r="O48" s="69"/>
      <c r="P48" s="237">
        <v>0.65</v>
      </c>
      <c r="Q48" s="87" t="s">
        <v>170</v>
      </c>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row>
    <row r="49" spans="1:63" s="5" customFormat="1" ht="138.75" customHeight="1" outlineLevel="1" x14ac:dyDescent="0.3">
      <c r="A49" s="283"/>
      <c r="B49" s="261"/>
      <c r="C49" s="119"/>
      <c r="D49" s="119"/>
      <c r="E49" s="119"/>
      <c r="F49" s="120"/>
      <c r="G49" s="116"/>
      <c r="H49" s="119"/>
      <c r="I49" s="114"/>
      <c r="J49" s="119"/>
      <c r="K49" s="114"/>
      <c r="L49" s="120"/>
      <c r="M49" s="121"/>
      <c r="N49" s="120"/>
      <c r="O49" s="69"/>
      <c r="P49" s="57">
        <v>0.13</v>
      </c>
      <c r="Q49" s="74" t="s">
        <v>116</v>
      </c>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row>
    <row r="50" spans="1:63" s="5" customFormat="1" ht="145.19999999999999" customHeight="1" outlineLevel="1" x14ac:dyDescent="0.3">
      <c r="A50" s="283"/>
      <c r="B50" s="261"/>
      <c r="C50" s="119"/>
      <c r="D50" s="119"/>
      <c r="E50" s="119"/>
      <c r="F50" s="120"/>
      <c r="G50" s="116"/>
      <c r="H50" s="119"/>
      <c r="I50" s="114"/>
      <c r="J50" s="119"/>
      <c r="K50" s="114"/>
      <c r="L50" s="120"/>
      <c r="M50" s="121"/>
      <c r="N50" s="120"/>
      <c r="O50" s="69"/>
      <c r="P50" s="57">
        <v>0.05</v>
      </c>
      <c r="Q50" s="62" t="s">
        <v>117</v>
      </c>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row>
    <row r="51" spans="1:63" s="5" customFormat="1" ht="124.2" customHeight="1" outlineLevel="1" x14ac:dyDescent="0.3">
      <c r="A51" s="283"/>
      <c r="B51" s="261"/>
      <c r="C51" s="119"/>
      <c r="D51" s="119"/>
      <c r="E51" s="119"/>
      <c r="F51" s="120"/>
      <c r="G51" s="116"/>
      <c r="H51" s="119"/>
      <c r="I51" s="114"/>
      <c r="J51" s="119"/>
      <c r="K51" s="114"/>
      <c r="L51" s="120"/>
      <c r="M51" s="121"/>
      <c r="N51" s="120"/>
      <c r="O51" s="69"/>
      <c r="P51" s="57">
        <v>0.14000000000000001</v>
      </c>
      <c r="Q51" s="62" t="s">
        <v>118</v>
      </c>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row>
    <row r="52" spans="1:63" s="5" customFormat="1" ht="128.25" customHeight="1" outlineLevel="1" x14ac:dyDescent="0.3">
      <c r="A52" s="283"/>
      <c r="B52" s="261"/>
      <c r="C52" s="119"/>
      <c r="D52" s="119"/>
      <c r="E52" s="119"/>
      <c r="F52" s="120"/>
      <c r="G52" s="116"/>
      <c r="H52" s="119"/>
      <c r="I52" s="114"/>
      <c r="J52" s="119"/>
      <c r="K52" s="114"/>
      <c r="L52" s="120"/>
      <c r="M52" s="121"/>
      <c r="N52" s="120"/>
      <c r="O52" s="69"/>
      <c r="P52" s="57">
        <v>1</v>
      </c>
      <c r="Q52" s="62" t="s">
        <v>119</v>
      </c>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row>
    <row r="53" spans="1:63" s="5" customFormat="1" ht="121.2" customHeight="1" outlineLevel="1" x14ac:dyDescent="0.3">
      <c r="A53" s="283"/>
      <c r="B53" s="261"/>
      <c r="C53" s="119"/>
      <c r="D53" s="119"/>
      <c r="E53" s="119"/>
      <c r="F53" s="120"/>
      <c r="G53" s="116"/>
      <c r="H53" s="119"/>
      <c r="I53" s="114"/>
      <c r="J53" s="119"/>
      <c r="K53" s="114"/>
      <c r="L53" s="120"/>
      <c r="M53" s="121"/>
      <c r="N53" s="120"/>
      <c r="O53" s="69"/>
      <c r="P53" s="57">
        <v>0</v>
      </c>
      <c r="Q53" s="62" t="s">
        <v>120</v>
      </c>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row>
    <row r="54" spans="1:63" s="5" customFormat="1" ht="163.95" customHeight="1" outlineLevel="1" x14ac:dyDescent="0.3">
      <c r="A54" s="284"/>
      <c r="B54" s="261"/>
      <c r="C54" s="119"/>
      <c r="D54" s="119"/>
      <c r="E54" s="119"/>
      <c r="F54" s="120"/>
      <c r="G54" s="116"/>
      <c r="H54" s="119"/>
      <c r="I54" s="114"/>
      <c r="J54" s="119"/>
      <c r="K54" s="114"/>
      <c r="L54" s="120"/>
      <c r="M54" s="121"/>
      <c r="N54" s="120"/>
      <c r="O54" s="69"/>
      <c r="P54" s="57">
        <v>0.15</v>
      </c>
      <c r="Q54" s="74" t="s">
        <v>121</v>
      </c>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row>
    <row r="55" spans="1:63" s="9" customFormat="1" ht="15.6" outlineLevel="1" x14ac:dyDescent="0.3">
      <c r="A55" s="168"/>
      <c r="B55" s="171" t="s">
        <v>32</v>
      </c>
      <c r="C55" s="165">
        <f>SUM(C56:C66)</f>
        <v>23075000</v>
      </c>
      <c r="D55" s="210">
        <f>SUM(D56:D66)</f>
        <v>22921191</v>
      </c>
      <c r="E55" s="210">
        <f>SUM(E56:E66)</f>
        <v>22896566</v>
      </c>
      <c r="F55" s="210">
        <f>+H55+L55+N55</f>
        <v>7613040.4700000007</v>
      </c>
      <c r="G55" s="162">
        <f>F55/E55</f>
        <v>0.33249704213286835</v>
      </c>
      <c r="H55" s="210">
        <f>SUM(H56:H66)</f>
        <v>686214.65</v>
      </c>
      <c r="I55" s="162">
        <f t="shared" ref="I55" si="16">H55/E55</f>
        <v>2.9970199461351543E-2</v>
      </c>
      <c r="J55" s="210">
        <f>SUM(L55+N55)</f>
        <v>6926825.8200000003</v>
      </c>
      <c r="K55" s="166">
        <f t="shared" ref="K55" si="17">J55/E55</f>
        <v>0.3025268426715168</v>
      </c>
      <c r="L55" s="210">
        <f t="shared" ref="L55" si="18">SUM(L56:L66)</f>
        <v>6493609.5</v>
      </c>
      <c r="M55" s="162">
        <f>L55/E55</f>
        <v>0.28360626217922807</v>
      </c>
      <c r="N55" s="210">
        <f>SUM(N56:N66)</f>
        <v>433216.32</v>
      </c>
      <c r="O55" s="166">
        <f>N55/E55</f>
        <v>1.8920580492288671E-2</v>
      </c>
      <c r="P55" s="167"/>
      <c r="Q55" s="173"/>
      <c r="R55" s="30"/>
      <c r="S55" s="82"/>
      <c r="T55" s="30"/>
      <c r="U55" s="30"/>
      <c r="V55" s="30"/>
      <c r="W55" s="30"/>
      <c r="X55" s="30"/>
      <c r="Y55" s="30"/>
      <c r="Z55" s="30"/>
      <c r="AA55" s="30"/>
      <c r="AB55" s="30"/>
      <c r="AC55" s="30"/>
      <c r="AD55" s="30"/>
      <c r="AE55" s="30"/>
      <c r="AF55" s="30"/>
      <c r="AG55" s="30"/>
      <c r="AH55" s="30"/>
      <c r="AI55" s="30"/>
      <c r="AJ55" s="30"/>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row>
    <row r="56" spans="1:63" s="4" customFormat="1" ht="97.5" customHeight="1" outlineLevel="1" x14ac:dyDescent="0.3">
      <c r="A56" s="93">
        <v>35</v>
      </c>
      <c r="B56" s="247" t="s">
        <v>69</v>
      </c>
      <c r="C56" s="107">
        <v>500000</v>
      </c>
      <c r="D56" s="107">
        <v>432574</v>
      </c>
      <c r="E56" s="107">
        <v>432574</v>
      </c>
      <c r="F56" s="122">
        <f>H56+L56+N56</f>
        <v>116468.29000000001</v>
      </c>
      <c r="G56" s="240">
        <f t="shared" ref="G56:G58" si="19">F56/E56</f>
        <v>0.26924477661625529</v>
      </c>
      <c r="H56" s="122">
        <v>38045.32</v>
      </c>
      <c r="I56" s="240">
        <f>H56/E56</f>
        <v>8.7951009538252412E-2</v>
      </c>
      <c r="J56" s="122">
        <f>L56+N56</f>
        <v>78422.97</v>
      </c>
      <c r="K56" s="240">
        <f>J56/E56</f>
        <v>0.18129376707800285</v>
      </c>
      <c r="L56" s="122">
        <v>78422.97</v>
      </c>
      <c r="M56" s="240">
        <f>L56/E56</f>
        <v>0.18129376707800285</v>
      </c>
      <c r="N56" s="109">
        <v>0</v>
      </c>
      <c r="O56" s="109">
        <f>N56/E56</f>
        <v>0</v>
      </c>
      <c r="P56" s="221">
        <v>0</v>
      </c>
      <c r="Q56" s="55" t="s">
        <v>122</v>
      </c>
      <c r="R56" s="24"/>
      <c r="S56" s="24"/>
      <c r="T56" s="24"/>
      <c r="U56" s="24"/>
      <c r="V56" s="24"/>
      <c r="W56" s="24"/>
      <c r="X56" s="24"/>
      <c r="Y56" s="24"/>
      <c r="Z56" s="24"/>
      <c r="AA56" s="24"/>
      <c r="AB56" s="24"/>
      <c r="AC56" s="24"/>
      <c r="AD56" s="24"/>
      <c r="AE56" s="24"/>
      <c r="AF56" s="24"/>
      <c r="AG56" s="24"/>
      <c r="AH56" s="24"/>
      <c r="AI56" s="24"/>
      <c r="AJ56" s="24"/>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row>
    <row r="57" spans="1:63" s="4" customFormat="1" ht="140.25" customHeight="1" outlineLevel="1" x14ac:dyDescent="0.3">
      <c r="A57" s="93">
        <v>36</v>
      </c>
      <c r="B57" s="247" t="s">
        <v>70</v>
      </c>
      <c r="C57" s="107">
        <v>50000</v>
      </c>
      <c r="D57" s="107">
        <v>411306</v>
      </c>
      <c r="E57" s="107">
        <v>386681</v>
      </c>
      <c r="F57" s="122">
        <f>H57+L57+N57</f>
        <v>18105.010000000002</v>
      </c>
      <c r="G57" s="239">
        <f t="shared" si="19"/>
        <v>4.6821566097118822E-2</v>
      </c>
      <c r="H57" s="122">
        <v>7894</v>
      </c>
      <c r="I57" s="240">
        <f>H57/E57</f>
        <v>2.0414760487326763E-2</v>
      </c>
      <c r="J57" s="122">
        <f>L57+N57</f>
        <v>10211.01</v>
      </c>
      <c r="K57" s="110">
        <f>J57/E57</f>
        <v>2.6406805609792052E-2</v>
      </c>
      <c r="L57" s="122">
        <v>0</v>
      </c>
      <c r="M57" s="122">
        <f>L57/E57</f>
        <v>0</v>
      </c>
      <c r="N57" s="109">
        <v>10211.01</v>
      </c>
      <c r="O57" s="240">
        <f>N57/E57</f>
        <v>2.6406805609792052E-2</v>
      </c>
      <c r="P57" s="60">
        <v>0</v>
      </c>
      <c r="Q57" s="88" t="s">
        <v>123</v>
      </c>
      <c r="R57" s="24"/>
      <c r="S57" s="24"/>
      <c r="T57" s="24"/>
      <c r="U57" s="24"/>
      <c r="V57" s="24"/>
      <c r="W57" s="24"/>
      <c r="X57" s="24"/>
      <c r="Y57" s="24"/>
      <c r="Z57" s="24"/>
      <c r="AA57" s="24"/>
      <c r="AB57" s="24"/>
      <c r="AC57" s="24"/>
      <c r="AD57" s="24"/>
      <c r="AE57" s="24"/>
      <c r="AF57" s="24"/>
      <c r="AG57" s="24"/>
      <c r="AH57" s="24"/>
      <c r="AI57" s="24"/>
      <c r="AJ57" s="24"/>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row>
    <row r="58" spans="1:63" s="80" customFormat="1" ht="262.5" customHeight="1" outlineLevel="1" x14ac:dyDescent="0.3">
      <c r="A58" s="257">
        <v>37</v>
      </c>
      <c r="B58" s="261" t="s">
        <v>71</v>
      </c>
      <c r="C58" s="123">
        <v>12050000</v>
      </c>
      <c r="D58" s="123">
        <v>12852775</v>
      </c>
      <c r="E58" s="123">
        <v>12852775</v>
      </c>
      <c r="F58" s="107">
        <f>H58+L58+N58</f>
        <v>3900786.08</v>
      </c>
      <c r="G58" s="239">
        <f t="shared" si="19"/>
        <v>0.30349757776044473</v>
      </c>
      <c r="H58" s="107">
        <v>418738.14</v>
      </c>
      <c r="I58" s="110">
        <f>H58/E58</f>
        <v>3.257959001071753E-2</v>
      </c>
      <c r="J58" s="122">
        <f t="shared" ref="J58:J74" si="20">L58+N58</f>
        <v>3482047.94</v>
      </c>
      <c r="K58" s="110">
        <f>J58/E58</f>
        <v>0.2709179877497272</v>
      </c>
      <c r="L58" s="107">
        <v>3257575.6</v>
      </c>
      <c r="M58" s="110">
        <f>L58/E58</f>
        <v>0.25345309475969197</v>
      </c>
      <c r="N58" s="107">
        <v>224472.34</v>
      </c>
      <c r="O58" s="240">
        <f>N58/E58</f>
        <v>1.7464892990035227E-2</v>
      </c>
      <c r="P58" s="58">
        <v>0.51</v>
      </c>
      <c r="Q58" s="103" t="s">
        <v>171</v>
      </c>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row>
    <row r="59" spans="1:63" s="5" customFormat="1" ht="195" customHeight="1" outlineLevel="1" x14ac:dyDescent="0.3">
      <c r="A59" s="257"/>
      <c r="B59" s="285"/>
      <c r="C59" s="124"/>
      <c r="D59" s="124"/>
      <c r="E59" s="124"/>
      <c r="F59" s="124"/>
      <c r="G59" s="112"/>
      <c r="H59" s="124"/>
      <c r="I59" s="138"/>
      <c r="J59" s="122"/>
      <c r="K59" s="208"/>
      <c r="L59" s="124"/>
      <c r="M59" s="124"/>
      <c r="N59" s="124"/>
      <c r="O59" s="59"/>
      <c r="P59" s="58">
        <v>1</v>
      </c>
      <c r="Q59" s="98" t="s">
        <v>172</v>
      </c>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row>
    <row r="60" spans="1:63" s="5" customFormat="1" ht="212.25" customHeight="1" outlineLevel="1" x14ac:dyDescent="0.3">
      <c r="A60" s="257"/>
      <c r="B60" s="285"/>
      <c r="C60" s="124"/>
      <c r="D60" s="124"/>
      <c r="E60" s="124"/>
      <c r="F60" s="124"/>
      <c r="G60" s="110"/>
      <c r="H60" s="124"/>
      <c r="I60" s="124"/>
      <c r="J60" s="122">
        <f t="shared" si="20"/>
        <v>0</v>
      </c>
      <c r="K60" s="208"/>
      <c r="L60" s="124"/>
      <c r="M60" s="124"/>
      <c r="N60" s="124"/>
      <c r="O60" s="59"/>
      <c r="P60" s="58">
        <v>0.81</v>
      </c>
      <c r="Q60" s="235" t="s">
        <v>173</v>
      </c>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row>
    <row r="61" spans="1:63" s="5" customFormat="1" ht="147" customHeight="1" outlineLevel="1" x14ac:dyDescent="0.3">
      <c r="A61" s="257"/>
      <c r="B61" s="285"/>
      <c r="C61" s="124"/>
      <c r="D61" s="124"/>
      <c r="E61" s="124"/>
      <c r="F61" s="124"/>
      <c r="G61" s="110"/>
      <c r="H61" s="124"/>
      <c r="I61" s="124"/>
      <c r="J61" s="122"/>
      <c r="K61" s="208"/>
      <c r="L61" s="124"/>
      <c r="M61" s="124"/>
      <c r="N61" s="124"/>
      <c r="O61" s="59"/>
      <c r="P61" s="58">
        <v>1</v>
      </c>
      <c r="Q61" s="99" t="s">
        <v>124</v>
      </c>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row>
    <row r="62" spans="1:63" s="5" customFormat="1" ht="278.25" customHeight="1" outlineLevel="1" x14ac:dyDescent="0.3">
      <c r="A62" s="257"/>
      <c r="B62" s="285"/>
      <c r="C62" s="124"/>
      <c r="D62" s="124"/>
      <c r="E62" s="124"/>
      <c r="F62" s="124"/>
      <c r="G62" s="110"/>
      <c r="H62" s="124"/>
      <c r="I62" s="124"/>
      <c r="J62" s="122"/>
      <c r="K62" s="208"/>
      <c r="L62" s="124"/>
      <c r="M62" s="124"/>
      <c r="N62" s="124"/>
      <c r="O62" s="59"/>
      <c r="P62" s="250">
        <v>0.79</v>
      </c>
      <c r="Q62" s="101" t="s">
        <v>174</v>
      </c>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row>
    <row r="63" spans="1:63" s="5" customFormat="1" ht="171" customHeight="1" outlineLevel="1" x14ac:dyDescent="0.3">
      <c r="A63" s="257">
        <v>38</v>
      </c>
      <c r="B63" s="261" t="s">
        <v>72</v>
      </c>
      <c r="C63" s="125">
        <v>0</v>
      </c>
      <c r="D63" s="107">
        <v>0</v>
      </c>
      <c r="E63" s="107">
        <v>0</v>
      </c>
      <c r="F63" s="123">
        <f>H63+L63+N63</f>
        <v>0</v>
      </c>
      <c r="G63" s="123">
        <v>0</v>
      </c>
      <c r="H63" s="123">
        <v>0</v>
      </c>
      <c r="I63" s="123">
        <v>0</v>
      </c>
      <c r="J63" s="122">
        <f t="shared" si="20"/>
        <v>0</v>
      </c>
      <c r="K63" s="208"/>
      <c r="L63" s="123">
        <v>0</v>
      </c>
      <c r="M63" s="123">
        <v>0</v>
      </c>
      <c r="N63" s="107">
        <v>0</v>
      </c>
      <c r="O63" s="107">
        <v>0</v>
      </c>
      <c r="P63" s="110">
        <v>1</v>
      </c>
      <c r="Q63" s="99" t="s">
        <v>125</v>
      </c>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row>
    <row r="64" spans="1:63" s="5" customFormat="1" ht="355.5" customHeight="1" outlineLevel="1" x14ac:dyDescent="0.3">
      <c r="A64" s="257"/>
      <c r="B64" s="261"/>
      <c r="C64" s="135">
        <v>10475000</v>
      </c>
      <c r="D64" s="135">
        <v>9224536</v>
      </c>
      <c r="E64" s="135">
        <v>9224536</v>
      </c>
      <c r="F64" s="123">
        <f>H64+L64+N64</f>
        <v>3577681.0900000003</v>
      </c>
      <c r="G64" s="110">
        <f>F64/E64</f>
        <v>0.38784401621935244</v>
      </c>
      <c r="H64" s="123">
        <v>221537.19</v>
      </c>
      <c r="I64" s="110">
        <f>H64/E64</f>
        <v>2.4016079507955739E-2</v>
      </c>
      <c r="J64" s="122">
        <f t="shared" si="20"/>
        <v>3356143.9000000004</v>
      </c>
      <c r="K64" s="110">
        <f t="shared" ref="K64:K72" si="21">J64/E64</f>
        <v>0.36382793671139668</v>
      </c>
      <c r="L64" s="123">
        <v>3157610.93</v>
      </c>
      <c r="M64" s="110">
        <f>L64/E64</f>
        <v>0.34230566502206727</v>
      </c>
      <c r="N64" s="123">
        <v>198532.97</v>
      </c>
      <c r="O64" s="160">
        <f>N64/E64</f>
        <v>2.1522271689329416E-2</v>
      </c>
      <c r="P64" s="110">
        <v>0.88900000000000001</v>
      </c>
      <c r="Q64" s="99" t="s">
        <v>175</v>
      </c>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row>
    <row r="65" spans="1:63" s="5" customFormat="1" ht="201.75" customHeight="1" outlineLevel="1" x14ac:dyDescent="0.3">
      <c r="A65" s="257"/>
      <c r="B65" s="261"/>
      <c r="C65" s="126"/>
      <c r="D65" s="127"/>
      <c r="E65" s="127"/>
      <c r="F65" s="124"/>
      <c r="G65" s="110"/>
      <c r="H65" s="126"/>
      <c r="I65" s="129" t="str">
        <f>IFERROR(H65/D65,"-")</f>
        <v>-</v>
      </c>
      <c r="J65" s="122">
        <f t="shared" si="20"/>
        <v>0</v>
      </c>
      <c r="K65" s="208"/>
      <c r="L65" s="126"/>
      <c r="M65" s="128" t="str">
        <f>IFERROR(L65/D65, "-")</f>
        <v>-</v>
      </c>
      <c r="N65" s="126"/>
      <c r="O65" s="70" t="str">
        <f>IFERROR(N65/D65, "-")</f>
        <v>-</v>
      </c>
      <c r="P65" s="110">
        <v>1</v>
      </c>
      <c r="Q65" s="101" t="s">
        <v>176</v>
      </c>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row>
    <row r="66" spans="1:63" s="5" customFormat="1" ht="219.75" customHeight="1" outlineLevel="1" x14ac:dyDescent="0.3">
      <c r="A66" s="257"/>
      <c r="B66" s="261"/>
      <c r="C66" s="126"/>
      <c r="D66" s="127"/>
      <c r="E66" s="127"/>
      <c r="F66" s="124"/>
      <c r="G66" s="110"/>
      <c r="H66" s="126"/>
      <c r="I66" s="130"/>
      <c r="J66" s="122">
        <f t="shared" si="20"/>
        <v>0</v>
      </c>
      <c r="K66" s="208"/>
      <c r="L66" s="126"/>
      <c r="M66" s="130"/>
      <c r="N66" s="126"/>
      <c r="O66" s="71"/>
      <c r="P66" s="110">
        <v>1</v>
      </c>
      <c r="Q66" s="101" t="s">
        <v>177</v>
      </c>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row>
    <row r="67" spans="1:63" s="4" customFormat="1" ht="15.6" outlineLevel="1" x14ac:dyDescent="0.3">
      <c r="A67" s="174"/>
      <c r="B67" s="248" t="s">
        <v>26</v>
      </c>
      <c r="C67" s="163">
        <f>SUM(C68:C72)</f>
        <v>7270252</v>
      </c>
      <c r="D67" s="163">
        <f t="shared" ref="D67:O67" si="22">SUM(D68:D72)</f>
        <v>7274397</v>
      </c>
      <c r="E67" s="163">
        <f t="shared" si="22"/>
        <v>7058643</v>
      </c>
      <c r="F67" s="163">
        <f t="shared" si="22"/>
        <v>110035.40999999999</v>
      </c>
      <c r="G67" s="172">
        <f t="shared" si="22"/>
        <v>0.35555815401782997</v>
      </c>
      <c r="H67" s="163">
        <f>SUM(H68:H72)</f>
        <v>16899.73</v>
      </c>
      <c r="I67" s="209">
        <f t="shared" ref="I67" si="23">H67/E67</f>
        <v>2.3941896480669158E-3</v>
      </c>
      <c r="J67" s="210">
        <f>SUM(L67+N67)</f>
        <v>93135.679999999993</v>
      </c>
      <c r="K67" s="209">
        <f t="shared" si="21"/>
        <v>1.3194558784174238E-2</v>
      </c>
      <c r="L67" s="163">
        <f t="shared" si="22"/>
        <v>13911.5</v>
      </c>
      <c r="M67" s="209">
        <f>L67/E67</f>
        <v>1.9708462377258634E-3</v>
      </c>
      <c r="N67" s="163">
        <f t="shared" si="22"/>
        <v>79224.179999999993</v>
      </c>
      <c r="O67" s="163">
        <f t="shared" si="22"/>
        <v>0.24880453334012229</v>
      </c>
      <c r="P67" s="168"/>
      <c r="Q67" s="175"/>
      <c r="R67" s="24"/>
      <c r="S67" s="24"/>
      <c r="T67" s="24"/>
      <c r="U67" s="24"/>
      <c r="V67" s="24"/>
      <c r="W67" s="24"/>
      <c r="X67" s="24"/>
      <c r="Y67" s="24"/>
      <c r="Z67" s="24"/>
      <c r="AA67" s="24"/>
      <c r="AB67" s="24"/>
      <c r="AC67" s="24"/>
      <c r="AD67" s="24"/>
      <c r="AE67" s="24"/>
      <c r="AF67" s="24"/>
      <c r="AG67" s="24"/>
      <c r="AH67" s="24"/>
      <c r="AI67" s="24"/>
      <c r="AJ67" s="24"/>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row>
    <row r="68" spans="1:63" s="5" customFormat="1" ht="114.75" customHeight="1" outlineLevel="1" x14ac:dyDescent="0.3">
      <c r="A68" s="94">
        <v>39</v>
      </c>
      <c r="B68" s="148" t="s">
        <v>73</v>
      </c>
      <c r="C68" s="108">
        <v>6125453</v>
      </c>
      <c r="D68" s="108">
        <v>4832793</v>
      </c>
      <c r="E68" s="108">
        <v>4774816</v>
      </c>
      <c r="F68" s="131">
        <v>0</v>
      </c>
      <c r="G68" s="236">
        <f t="shared" ref="G68:G75" si="24">F68/D68</f>
        <v>0</v>
      </c>
      <c r="H68" s="236">
        <v>0</v>
      </c>
      <c r="I68" s="236">
        <f t="shared" ref="I68:I75" si="25">H68/E68</f>
        <v>0</v>
      </c>
      <c r="J68" s="122">
        <f t="shared" si="20"/>
        <v>0</v>
      </c>
      <c r="K68" s="122">
        <f t="shared" si="21"/>
        <v>0</v>
      </c>
      <c r="L68" s="122">
        <v>0</v>
      </c>
      <c r="M68" s="122">
        <f t="shared" ref="M68:M75" si="26">L68/E68</f>
        <v>0</v>
      </c>
      <c r="N68" s="107">
        <v>0</v>
      </c>
      <c r="O68" s="107">
        <f t="shared" ref="O68:O75" si="27">N68/E68</f>
        <v>0</v>
      </c>
      <c r="P68" s="110" t="s">
        <v>4</v>
      </c>
      <c r="Q68" s="99" t="s">
        <v>126</v>
      </c>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row>
    <row r="69" spans="1:63" s="5" customFormat="1" ht="148.5" customHeight="1" outlineLevel="1" x14ac:dyDescent="0.3">
      <c r="A69" s="94">
        <v>40</v>
      </c>
      <c r="B69" s="149" t="s">
        <v>74</v>
      </c>
      <c r="C69" s="108">
        <v>700547</v>
      </c>
      <c r="D69" s="108">
        <v>700547</v>
      </c>
      <c r="E69" s="108">
        <v>700547</v>
      </c>
      <c r="F69" s="141">
        <f>+H69+L69+N69</f>
        <v>0</v>
      </c>
      <c r="G69" s="236">
        <f t="shared" si="24"/>
        <v>0</v>
      </c>
      <c r="H69" s="236">
        <v>0</v>
      </c>
      <c r="I69" s="236">
        <f t="shared" si="25"/>
        <v>0</v>
      </c>
      <c r="J69" s="122">
        <f t="shared" si="20"/>
        <v>0</v>
      </c>
      <c r="K69" s="122">
        <f t="shared" si="21"/>
        <v>0</v>
      </c>
      <c r="L69" s="122">
        <v>0</v>
      </c>
      <c r="M69" s="122">
        <f t="shared" si="26"/>
        <v>0</v>
      </c>
      <c r="N69" s="131">
        <v>0</v>
      </c>
      <c r="O69" s="107">
        <f t="shared" si="27"/>
        <v>0</v>
      </c>
      <c r="P69" s="225" t="s">
        <v>4</v>
      </c>
      <c r="Q69" s="215" t="s">
        <v>178</v>
      </c>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row>
    <row r="70" spans="1:63" s="5" customFormat="1" ht="144.75" customHeight="1" outlineLevel="1" x14ac:dyDescent="0.3">
      <c r="A70" s="94">
        <v>41</v>
      </c>
      <c r="B70" s="226" t="s">
        <v>101</v>
      </c>
      <c r="C70" s="108">
        <v>444252</v>
      </c>
      <c r="D70" s="108">
        <v>446397</v>
      </c>
      <c r="E70" s="108">
        <v>288620</v>
      </c>
      <c r="F70" s="108">
        <f>H70+L70+N70</f>
        <v>100485.65999999999</v>
      </c>
      <c r="G70" s="110">
        <f>F70/E70</f>
        <v>0.3481590326380708</v>
      </c>
      <c r="H70" s="108">
        <v>16899.73</v>
      </c>
      <c r="I70" s="110">
        <f t="shared" si="25"/>
        <v>5.8553565241494007E-2</v>
      </c>
      <c r="J70" s="122">
        <f t="shared" si="20"/>
        <v>83585.929999999993</v>
      </c>
      <c r="K70" s="110">
        <f t="shared" si="21"/>
        <v>0.28960546739657678</v>
      </c>
      <c r="L70" s="108">
        <v>13911.5</v>
      </c>
      <c r="M70" s="110">
        <f t="shared" si="26"/>
        <v>4.820005543621371E-2</v>
      </c>
      <c r="N70" s="108">
        <v>69674.429999999993</v>
      </c>
      <c r="O70" s="112">
        <f t="shared" si="27"/>
        <v>0.24140541196036308</v>
      </c>
      <c r="P70" s="222" t="s">
        <v>4</v>
      </c>
      <c r="Q70" s="74" t="s">
        <v>127</v>
      </c>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row>
    <row r="71" spans="1:63" s="5" customFormat="1" ht="144.75" customHeight="1" outlineLevel="1" x14ac:dyDescent="0.3">
      <c r="A71" s="156">
        <v>42</v>
      </c>
      <c r="B71" s="247" t="s">
        <v>75</v>
      </c>
      <c r="C71" s="108">
        <v>0</v>
      </c>
      <c r="D71" s="108">
        <v>4000</v>
      </c>
      <c r="E71" s="108">
        <v>4000</v>
      </c>
      <c r="F71" s="108">
        <f>H71+L71+N71</f>
        <v>0</v>
      </c>
      <c r="G71" s="108">
        <f>F71/E71</f>
        <v>0</v>
      </c>
      <c r="H71" s="108">
        <v>0</v>
      </c>
      <c r="I71" s="108">
        <f t="shared" si="25"/>
        <v>0</v>
      </c>
      <c r="J71" s="122">
        <f t="shared" si="20"/>
        <v>0</v>
      </c>
      <c r="K71" s="122">
        <f t="shared" si="21"/>
        <v>0</v>
      </c>
      <c r="L71" s="108">
        <v>0</v>
      </c>
      <c r="M71" s="108">
        <f t="shared" si="26"/>
        <v>0</v>
      </c>
      <c r="N71" s="108">
        <v>0</v>
      </c>
      <c r="O71" s="108">
        <f t="shared" si="27"/>
        <v>0</v>
      </c>
      <c r="P71" s="222">
        <v>0</v>
      </c>
      <c r="Q71" s="74" t="s">
        <v>179</v>
      </c>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row>
    <row r="72" spans="1:63" s="5" customFormat="1" ht="144.75" customHeight="1" outlineLevel="1" x14ac:dyDescent="0.3">
      <c r="A72" s="156">
        <v>43</v>
      </c>
      <c r="B72" s="247" t="s">
        <v>76</v>
      </c>
      <c r="C72" s="108">
        <v>0</v>
      </c>
      <c r="D72" s="211">
        <v>1290660</v>
      </c>
      <c r="E72" s="211">
        <v>1290660</v>
      </c>
      <c r="F72" s="211">
        <f>H72+L72+N72</f>
        <v>9549.75</v>
      </c>
      <c r="G72" s="110">
        <f t="shared" si="24"/>
        <v>7.3991213797591927E-3</v>
      </c>
      <c r="H72" s="211">
        <v>0</v>
      </c>
      <c r="I72" s="211">
        <f t="shared" si="25"/>
        <v>0</v>
      </c>
      <c r="J72" s="212">
        <f t="shared" si="20"/>
        <v>9549.75</v>
      </c>
      <c r="K72" s="110">
        <f t="shared" si="21"/>
        <v>7.3991213797591927E-3</v>
      </c>
      <c r="L72" s="211">
        <v>0</v>
      </c>
      <c r="M72" s="211">
        <f t="shared" si="26"/>
        <v>0</v>
      </c>
      <c r="N72" s="108">
        <v>9549.75</v>
      </c>
      <c r="O72" s="208">
        <f t="shared" si="27"/>
        <v>7.3991213797591927E-3</v>
      </c>
      <c r="P72" s="222">
        <v>0.4</v>
      </c>
      <c r="Q72" s="62" t="s">
        <v>128</v>
      </c>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row>
    <row r="73" spans="1:63" s="5" customFormat="1" ht="15.6" outlineLevel="1" x14ac:dyDescent="0.3">
      <c r="A73" s="176"/>
      <c r="B73" s="176" t="s">
        <v>33</v>
      </c>
      <c r="C73" s="163">
        <f>SUM(C74:C77)</f>
        <v>6190700</v>
      </c>
      <c r="D73" s="163">
        <f>SUM(D74:D77)</f>
        <v>5596923</v>
      </c>
      <c r="E73" s="163">
        <f>SUM(E74:E77)</f>
        <v>4868923</v>
      </c>
      <c r="F73" s="177">
        <f>+H73+L73+N73</f>
        <v>215261.58</v>
      </c>
      <c r="G73" s="177">
        <f t="shared" si="24"/>
        <v>3.8460700638547285E-2</v>
      </c>
      <c r="H73" s="177">
        <f t="shared" ref="H73:L73" si="28">H74+H75+H77</f>
        <v>47310.48</v>
      </c>
      <c r="I73" s="209">
        <f t="shared" si="25"/>
        <v>9.7168264932511773E-3</v>
      </c>
      <c r="J73" s="210">
        <f>SUM(L73+N73)</f>
        <v>167951.09999999998</v>
      </c>
      <c r="K73" s="166">
        <f t="shared" ref="K73" si="29">J73/E73</f>
        <v>3.4494507306852044E-2</v>
      </c>
      <c r="L73" s="177">
        <f t="shared" si="28"/>
        <v>86178.2</v>
      </c>
      <c r="M73" s="209">
        <f>L73/E73</f>
        <v>1.7699643227054526E-2</v>
      </c>
      <c r="N73" s="177">
        <f>N74+N75+N77</f>
        <v>81772.899999999994</v>
      </c>
      <c r="O73" s="177">
        <f t="shared" si="27"/>
        <v>1.6794864079797522E-2</v>
      </c>
      <c r="P73" s="178"/>
      <c r="Q73" s="178"/>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row>
    <row r="74" spans="1:63" s="5" customFormat="1" ht="104.25" customHeight="1" outlineLevel="1" x14ac:dyDescent="0.3">
      <c r="A74" s="94">
        <v>44</v>
      </c>
      <c r="B74" s="150" t="s">
        <v>77</v>
      </c>
      <c r="C74" s="108">
        <v>2400000</v>
      </c>
      <c r="D74" s="211">
        <v>2400000</v>
      </c>
      <c r="E74" s="211">
        <v>1672000</v>
      </c>
      <c r="F74" s="211">
        <f>H74+L74+N74</f>
        <v>0</v>
      </c>
      <c r="G74" s="211">
        <f t="shared" si="24"/>
        <v>0</v>
      </c>
      <c r="H74" s="211">
        <v>0</v>
      </c>
      <c r="I74" s="211">
        <f t="shared" si="25"/>
        <v>0</v>
      </c>
      <c r="J74" s="212">
        <f t="shared" si="20"/>
        <v>0</v>
      </c>
      <c r="K74" s="212">
        <f>J74/E74</f>
        <v>0</v>
      </c>
      <c r="L74" s="211">
        <v>0</v>
      </c>
      <c r="M74" s="211">
        <f>L74/E74</f>
        <v>0</v>
      </c>
      <c r="N74" s="108">
        <v>0</v>
      </c>
      <c r="O74" s="108">
        <f t="shared" si="27"/>
        <v>0</v>
      </c>
      <c r="P74" s="222">
        <v>0</v>
      </c>
      <c r="Q74" s="62" t="s">
        <v>129</v>
      </c>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row>
    <row r="75" spans="1:63" s="5" customFormat="1" ht="37.5" customHeight="1" outlineLevel="1" x14ac:dyDescent="0.3">
      <c r="A75" s="259">
        <v>45</v>
      </c>
      <c r="B75" s="286" t="s">
        <v>78</v>
      </c>
      <c r="C75" s="278">
        <v>3440700</v>
      </c>
      <c r="D75" s="262">
        <v>2740000</v>
      </c>
      <c r="E75" s="262">
        <v>2740000</v>
      </c>
      <c r="F75" s="266">
        <f t="shared" ref="F75" si="30">+H75+H76+N75</f>
        <v>0</v>
      </c>
      <c r="G75" s="266">
        <f t="shared" si="24"/>
        <v>0</v>
      </c>
      <c r="H75" s="288">
        <v>0</v>
      </c>
      <c r="I75" s="266">
        <f t="shared" si="25"/>
        <v>0</v>
      </c>
      <c r="J75" s="251">
        <f t="shared" ref="J75" si="31">L75+N75</f>
        <v>0</v>
      </c>
      <c r="K75" s="268">
        <f>J75/E75</f>
        <v>0</v>
      </c>
      <c r="L75" s="251">
        <v>0</v>
      </c>
      <c r="M75" s="266">
        <f t="shared" si="26"/>
        <v>0</v>
      </c>
      <c r="N75" s="278">
        <v>0</v>
      </c>
      <c r="O75" s="251">
        <f t="shared" si="27"/>
        <v>0</v>
      </c>
      <c r="P75" s="280" t="s">
        <v>4</v>
      </c>
      <c r="Q75" s="84" t="s">
        <v>130</v>
      </c>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row>
    <row r="76" spans="1:63" s="5" customFormat="1" ht="161.4" customHeight="1" outlineLevel="1" x14ac:dyDescent="0.3">
      <c r="A76" s="260"/>
      <c r="B76" s="287"/>
      <c r="C76" s="279"/>
      <c r="D76" s="263"/>
      <c r="E76" s="263"/>
      <c r="F76" s="267"/>
      <c r="G76" s="267"/>
      <c r="H76" s="289"/>
      <c r="I76" s="267"/>
      <c r="J76" s="252"/>
      <c r="K76" s="267"/>
      <c r="L76" s="252"/>
      <c r="M76" s="267"/>
      <c r="N76" s="279"/>
      <c r="O76" s="252"/>
      <c r="P76" s="281"/>
      <c r="Q76" s="74" t="s">
        <v>131</v>
      </c>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row>
    <row r="77" spans="1:63" s="5" customFormat="1" ht="91.5" customHeight="1" outlineLevel="1" x14ac:dyDescent="0.3">
      <c r="A77" s="94">
        <v>46</v>
      </c>
      <c r="B77" s="150" t="s">
        <v>79</v>
      </c>
      <c r="C77" s="108">
        <v>350000</v>
      </c>
      <c r="D77" s="123">
        <v>456923</v>
      </c>
      <c r="E77" s="123">
        <v>456923</v>
      </c>
      <c r="F77" s="108">
        <f>H77+L77+N77</f>
        <v>215261.58</v>
      </c>
      <c r="G77" s="110">
        <f>F77/D77</f>
        <v>0.47111128133186553</v>
      </c>
      <c r="H77" s="108">
        <v>47310.48</v>
      </c>
      <c r="I77" s="110">
        <f>H77/E77</f>
        <v>0.10354147197667879</v>
      </c>
      <c r="J77" s="108">
        <f>L77+N77</f>
        <v>167951.09999999998</v>
      </c>
      <c r="K77" s="110">
        <f>J77/E77</f>
        <v>0.36756980935518668</v>
      </c>
      <c r="L77" s="108">
        <v>86178.2</v>
      </c>
      <c r="M77" s="110">
        <f>L77/E77</f>
        <v>0.18860551996725924</v>
      </c>
      <c r="N77" s="108">
        <v>81772.899999999994</v>
      </c>
      <c r="O77" s="110">
        <f>N77/E77</f>
        <v>0.17896428938792749</v>
      </c>
      <c r="P77" s="57" t="s">
        <v>4</v>
      </c>
      <c r="Q77" s="74" t="s">
        <v>132</v>
      </c>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row>
    <row r="78" spans="1:63" s="17" customFormat="1" ht="16.5" customHeight="1" x14ac:dyDescent="0.3">
      <c r="A78" s="200"/>
      <c r="B78" s="202" t="s">
        <v>3</v>
      </c>
      <c r="C78" s="197">
        <f>C79+C92</f>
        <v>38472392</v>
      </c>
      <c r="D78" s="197">
        <f>D79+D92</f>
        <v>32793882</v>
      </c>
      <c r="E78" s="197">
        <f>E79+E92</f>
        <v>32458065</v>
      </c>
      <c r="F78" s="197">
        <f>SUM(F79+F92)</f>
        <v>15638292.060000002</v>
      </c>
      <c r="G78" s="203">
        <f t="shared" ref="G78:G79" si="32">+I78+M78+O78</f>
        <v>0.48179988733154611</v>
      </c>
      <c r="H78" s="197">
        <f>SUM(H79+H92)</f>
        <v>554953.99</v>
      </c>
      <c r="I78" s="203">
        <f t="shared" ref="I78:I79" si="33">H78/E78</f>
        <v>1.7097568508782024E-2</v>
      </c>
      <c r="J78" s="197">
        <f>L78+N78</f>
        <v>15083338.07</v>
      </c>
      <c r="K78" s="203">
        <f>J78/E78</f>
        <v>0.46470231882276408</v>
      </c>
      <c r="L78" s="197">
        <f>L79+L92</f>
        <v>13977189.17</v>
      </c>
      <c r="M78" s="203">
        <f>L78/E78</f>
        <v>0.43062299524016606</v>
      </c>
      <c r="N78" s="197">
        <f>N79+N92</f>
        <v>1106148.8999999999</v>
      </c>
      <c r="O78" s="203">
        <f>N78/E78</f>
        <v>3.4079323582598034E-2</v>
      </c>
      <c r="P78" s="200"/>
      <c r="Q78" s="204"/>
      <c r="R78" s="31"/>
      <c r="S78" s="31"/>
      <c r="T78" s="31"/>
      <c r="U78" s="31"/>
      <c r="V78" s="31"/>
      <c r="W78" s="31"/>
      <c r="X78" s="31"/>
      <c r="Y78" s="31"/>
      <c r="Z78" s="31"/>
      <c r="AA78" s="31"/>
      <c r="AB78" s="31"/>
      <c r="AC78" s="31"/>
      <c r="AD78" s="31"/>
      <c r="AE78" s="31"/>
      <c r="AF78" s="31"/>
      <c r="AG78" s="31"/>
      <c r="AH78" s="31"/>
      <c r="AI78" s="31"/>
      <c r="AJ78" s="31"/>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row>
    <row r="79" spans="1:63" s="54" customFormat="1" ht="15.6" outlineLevel="1" x14ac:dyDescent="0.3">
      <c r="A79" s="168" t="s">
        <v>0</v>
      </c>
      <c r="B79" s="179" t="s">
        <v>31</v>
      </c>
      <c r="C79" s="165">
        <f>SUM(C80:C91)</f>
        <v>15079092</v>
      </c>
      <c r="D79" s="165">
        <f>SUM(D80:D91)</f>
        <v>8779882</v>
      </c>
      <c r="E79" s="165">
        <f>SUM(E80:E91)</f>
        <v>8444065</v>
      </c>
      <c r="F79" s="165">
        <f t="shared" ref="F79" si="34">SUM(F80:F91)</f>
        <v>5205318.5200000005</v>
      </c>
      <c r="G79" s="209">
        <f t="shared" si="32"/>
        <v>0.61644699798023816</v>
      </c>
      <c r="H79" s="165">
        <f t="shared" ref="H79" si="35">SUM(H80:H91)</f>
        <v>267705.78000000003</v>
      </c>
      <c r="I79" s="209">
        <f t="shared" si="33"/>
        <v>3.1703424831523684E-2</v>
      </c>
      <c r="J79" s="210">
        <f>SUM(L79+N79)</f>
        <v>4937612.74</v>
      </c>
      <c r="K79" s="209">
        <f>J79/E79</f>
        <v>0.5847435731487145</v>
      </c>
      <c r="L79" s="165">
        <f>SUM(L80:L91)</f>
        <v>3831463.84</v>
      </c>
      <c r="M79" s="209">
        <f>L79/E79</f>
        <v>0.45374636978753713</v>
      </c>
      <c r="N79" s="165">
        <f>SUM(N80:N91)</f>
        <v>1106148.8999999999</v>
      </c>
      <c r="O79" s="209">
        <f t="shared" ref="O79:O91" si="36">N79/E79</f>
        <v>0.13099720336117734</v>
      </c>
      <c r="P79" s="168"/>
      <c r="Q79" s="180"/>
      <c r="R79" s="52"/>
      <c r="S79" s="52"/>
      <c r="T79" s="52"/>
      <c r="U79" s="52"/>
      <c r="V79" s="52"/>
      <c r="W79" s="52"/>
      <c r="X79" s="52"/>
      <c r="Y79" s="52"/>
      <c r="Z79" s="52"/>
      <c r="AA79" s="52"/>
      <c r="AB79" s="52"/>
      <c r="AC79" s="52"/>
      <c r="AD79" s="52"/>
      <c r="AE79" s="52"/>
      <c r="AF79" s="52"/>
      <c r="AG79" s="52"/>
      <c r="AH79" s="52"/>
      <c r="AI79" s="52"/>
      <c r="AJ79" s="52"/>
      <c r="AK79" s="53"/>
      <c r="AL79" s="53"/>
      <c r="AM79" s="53"/>
      <c r="AN79" s="53"/>
      <c r="AO79" s="53"/>
      <c r="AP79" s="53"/>
      <c r="AQ79" s="53"/>
      <c r="AR79" s="53"/>
      <c r="AS79" s="53"/>
      <c r="AT79" s="53"/>
      <c r="AU79" s="53"/>
      <c r="AV79" s="53"/>
      <c r="AW79" s="53"/>
      <c r="AX79" s="53"/>
      <c r="AY79" s="53"/>
      <c r="AZ79" s="53"/>
      <c r="BA79" s="53"/>
      <c r="BB79" s="53"/>
      <c r="BC79" s="53"/>
      <c r="BD79" s="53"/>
      <c r="BE79" s="53"/>
      <c r="BF79" s="53"/>
      <c r="BG79" s="53"/>
      <c r="BH79" s="53"/>
      <c r="BI79" s="53"/>
      <c r="BJ79" s="53"/>
      <c r="BK79" s="53"/>
    </row>
    <row r="80" spans="1:63" s="5" customFormat="1" ht="37.200000000000003" customHeight="1" outlineLevel="1" x14ac:dyDescent="0.3">
      <c r="A80" s="259">
        <v>47</v>
      </c>
      <c r="B80" s="261" t="s">
        <v>80</v>
      </c>
      <c r="C80" s="262">
        <v>2705780</v>
      </c>
      <c r="D80" s="264">
        <v>1574611</v>
      </c>
      <c r="E80" s="264">
        <v>1238794</v>
      </c>
      <c r="F80" s="251">
        <f>+H80+L80+N80</f>
        <v>887119.65</v>
      </c>
      <c r="G80" s="255">
        <f>F80/E80</f>
        <v>0.71611555270690685</v>
      </c>
      <c r="H80" s="251">
        <v>5197</v>
      </c>
      <c r="I80" s="255">
        <f>H80/E80</f>
        <v>4.1952092115396106E-3</v>
      </c>
      <c r="J80" s="251">
        <f>L80+N80</f>
        <v>881922.65</v>
      </c>
      <c r="K80" s="255">
        <f>J80/E80</f>
        <v>0.71192034349536726</v>
      </c>
      <c r="L80" s="251">
        <v>0</v>
      </c>
      <c r="M80" s="251">
        <f t="shared" ref="M80" si="37">L80/E80</f>
        <v>0</v>
      </c>
      <c r="N80" s="251">
        <v>881922.65</v>
      </c>
      <c r="O80" s="255">
        <f t="shared" si="36"/>
        <v>0.71192034349536726</v>
      </c>
      <c r="P80" s="222" t="s">
        <v>4</v>
      </c>
      <c r="Q80" s="84" t="s">
        <v>133</v>
      </c>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row>
    <row r="81" spans="1:63" s="5" customFormat="1" ht="107.25" customHeight="1" outlineLevel="1" x14ac:dyDescent="0.3">
      <c r="A81" s="260"/>
      <c r="B81" s="261"/>
      <c r="C81" s="263"/>
      <c r="D81" s="265"/>
      <c r="E81" s="265"/>
      <c r="F81" s="254"/>
      <c r="G81" s="256"/>
      <c r="H81" s="254"/>
      <c r="I81" s="256"/>
      <c r="J81" s="254"/>
      <c r="K81" s="256"/>
      <c r="L81" s="254"/>
      <c r="M81" s="254"/>
      <c r="N81" s="254"/>
      <c r="O81" s="256"/>
      <c r="P81" s="222">
        <v>1</v>
      </c>
      <c r="Q81" s="85" t="s">
        <v>134</v>
      </c>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row>
    <row r="82" spans="1:63" s="5" customFormat="1" ht="341.25" customHeight="1" outlineLevel="1" x14ac:dyDescent="0.3">
      <c r="A82" s="257">
        <v>48</v>
      </c>
      <c r="B82" s="258" t="s">
        <v>81</v>
      </c>
      <c r="C82" s="123">
        <v>4408100</v>
      </c>
      <c r="D82" s="123">
        <v>2205337</v>
      </c>
      <c r="E82" s="123">
        <v>2205337</v>
      </c>
      <c r="F82" s="108">
        <f>+H82+L82+N82</f>
        <v>2173311.8000000003</v>
      </c>
      <c r="G82" s="110">
        <f>F82/E82</f>
        <v>0.98547831918659157</v>
      </c>
      <c r="H82" s="123">
        <v>208450.12</v>
      </c>
      <c r="I82" s="249">
        <f>H82/E82</f>
        <v>9.4520755784716803E-2</v>
      </c>
      <c r="J82" s="108">
        <f>L82+N82</f>
        <v>1964861.6800000002</v>
      </c>
      <c r="K82" s="110">
        <f>J82/E82</f>
        <v>0.89095756340187471</v>
      </c>
      <c r="L82" s="123">
        <v>1761126.12</v>
      </c>
      <c r="M82" s="110">
        <f>L82/E82</f>
        <v>0.79857460333726782</v>
      </c>
      <c r="N82" s="123">
        <v>203735.56</v>
      </c>
      <c r="O82" s="110">
        <f t="shared" si="36"/>
        <v>9.2382960064606903E-2</v>
      </c>
      <c r="P82" s="222">
        <v>0.246</v>
      </c>
      <c r="Q82" s="84" t="s">
        <v>180</v>
      </c>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row>
    <row r="83" spans="1:63" s="5" customFormat="1" ht="300.75" customHeight="1" outlineLevel="1" x14ac:dyDescent="0.3">
      <c r="A83" s="257"/>
      <c r="B83" s="258"/>
      <c r="C83" s="132"/>
      <c r="D83" s="132"/>
      <c r="E83" s="132"/>
      <c r="F83" s="133"/>
      <c r="G83" s="112"/>
      <c r="H83" s="132"/>
      <c r="I83" s="134"/>
      <c r="J83" s="132"/>
      <c r="K83" s="139"/>
      <c r="L83" s="132"/>
      <c r="M83" s="132"/>
      <c r="N83" s="132"/>
      <c r="O83" s="140"/>
      <c r="P83" s="57">
        <v>0.23499999999999999</v>
      </c>
      <c r="Q83" s="84" t="s">
        <v>181</v>
      </c>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row>
    <row r="84" spans="1:63" s="5" customFormat="1" ht="225.75" customHeight="1" outlineLevel="1" x14ac:dyDescent="0.3">
      <c r="A84" s="94">
        <v>49</v>
      </c>
      <c r="B84" s="246" t="s">
        <v>82</v>
      </c>
      <c r="C84" s="107">
        <v>185203</v>
      </c>
      <c r="D84" s="107">
        <v>243642</v>
      </c>
      <c r="E84" s="107">
        <v>243642</v>
      </c>
      <c r="F84" s="108">
        <f t="shared" ref="F84:F89" si="38">+H84+L84+N84</f>
        <v>226895.97</v>
      </c>
      <c r="G84" s="110">
        <f>F84/E84</f>
        <v>0.93126788484744005</v>
      </c>
      <c r="H84" s="108">
        <v>0</v>
      </c>
      <c r="I84" s="108">
        <f t="shared" ref="I84:I95" si="39">H84/E84</f>
        <v>0</v>
      </c>
      <c r="J84" s="108">
        <f t="shared" ref="J84:J89" si="40">L84+N84</f>
        <v>226895.97</v>
      </c>
      <c r="K84" s="110">
        <f t="shared" ref="K84:K95" si="41">J84/E84</f>
        <v>0.93126788484744005</v>
      </c>
      <c r="L84" s="108">
        <v>226895.97</v>
      </c>
      <c r="M84" s="110">
        <f t="shared" ref="M84:M92" si="42">L84/E84</f>
        <v>0.93126788484744005</v>
      </c>
      <c r="N84" s="107">
        <v>0</v>
      </c>
      <c r="O84" s="108">
        <f t="shared" si="36"/>
        <v>0</v>
      </c>
      <c r="P84" s="238">
        <v>0.95</v>
      </c>
      <c r="Q84" s="62" t="s">
        <v>182</v>
      </c>
      <c r="R84" s="72"/>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row>
    <row r="85" spans="1:63" s="5" customFormat="1" ht="320.25" customHeight="1" outlineLevel="1" x14ac:dyDescent="0.3">
      <c r="A85" s="94">
        <v>50</v>
      </c>
      <c r="B85" s="246" t="s">
        <v>83</v>
      </c>
      <c r="C85" s="123">
        <v>2849023</v>
      </c>
      <c r="D85" s="107">
        <v>1824316</v>
      </c>
      <c r="E85" s="107">
        <v>1824316</v>
      </c>
      <c r="F85" s="108">
        <f t="shared" si="38"/>
        <v>1245681.93</v>
      </c>
      <c r="G85" s="110">
        <f>F85/E85</f>
        <v>0.68282135879968164</v>
      </c>
      <c r="H85" s="107">
        <v>0</v>
      </c>
      <c r="I85" s="108">
        <f t="shared" si="39"/>
        <v>0</v>
      </c>
      <c r="J85" s="108">
        <f t="shared" si="40"/>
        <v>1245681.93</v>
      </c>
      <c r="K85" s="110">
        <f t="shared" si="41"/>
        <v>0.68282135879968164</v>
      </c>
      <c r="L85" s="107">
        <v>1245681.93</v>
      </c>
      <c r="M85" s="110">
        <f t="shared" si="42"/>
        <v>0.68282135879968164</v>
      </c>
      <c r="N85" s="108">
        <v>0</v>
      </c>
      <c r="O85" s="108">
        <f t="shared" si="36"/>
        <v>0</v>
      </c>
      <c r="P85" s="222">
        <v>0.76</v>
      </c>
      <c r="Q85" s="62" t="s">
        <v>183</v>
      </c>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row>
    <row r="86" spans="1:63" s="5" customFormat="1" ht="200.25" customHeight="1" outlineLevel="1" x14ac:dyDescent="0.3">
      <c r="A86" s="102">
        <v>51</v>
      </c>
      <c r="B86" s="246" t="s">
        <v>84</v>
      </c>
      <c r="C86" s="123">
        <v>280000</v>
      </c>
      <c r="D86" s="107">
        <v>196000</v>
      </c>
      <c r="E86" s="107">
        <v>196000</v>
      </c>
      <c r="F86" s="108">
        <f t="shared" si="38"/>
        <v>0</v>
      </c>
      <c r="G86" s="108">
        <f>F86/D86</f>
        <v>0</v>
      </c>
      <c r="H86" s="108">
        <v>0</v>
      </c>
      <c r="I86" s="108">
        <f t="shared" si="39"/>
        <v>0</v>
      </c>
      <c r="J86" s="108">
        <f t="shared" si="40"/>
        <v>0</v>
      </c>
      <c r="K86" s="108">
        <f t="shared" si="41"/>
        <v>0</v>
      </c>
      <c r="L86" s="108">
        <v>0</v>
      </c>
      <c r="M86" s="108">
        <f t="shared" si="42"/>
        <v>0</v>
      </c>
      <c r="N86" s="108">
        <v>0</v>
      </c>
      <c r="O86" s="108">
        <f t="shared" si="36"/>
        <v>0</v>
      </c>
      <c r="P86" s="222">
        <v>0.95399999999999996</v>
      </c>
      <c r="Q86" s="62" t="s">
        <v>184</v>
      </c>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row>
    <row r="87" spans="1:63" s="5" customFormat="1" ht="172.5" customHeight="1" outlineLevel="1" x14ac:dyDescent="0.3">
      <c r="A87" s="94">
        <v>52</v>
      </c>
      <c r="B87" s="246" t="s">
        <v>85</v>
      </c>
      <c r="C87" s="123">
        <v>1500000</v>
      </c>
      <c r="D87" s="123">
        <v>622209</v>
      </c>
      <c r="E87" s="123">
        <v>622209</v>
      </c>
      <c r="F87" s="108">
        <f t="shared" si="38"/>
        <v>0</v>
      </c>
      <c r="G87" s="108">
        <f>F87/E87</f>
        <v>0</v>
      </c>
      <c r="H87" s="108">
        <v>0</v>
      </c>
      <c r="I87" s="108">
        <f t="shared" si="39"/>
        <v>0</v>
      </c>
      <c r="J87" s="108">
        <f t="shared" si="40"/>
        <v>0</v>
      </c>
      <c r="K87" s="108">
        <f t="shared" si="41"/>
        <v>0</v>
      </c>
      <c r="L87" s="108">
        <v>0</v>
      </c>
      <c r="M87" s="108">
        <f t="shared" si="42"/>
        <v>0</v>
      </c>
      <c r="N87" s="123">
        <v>0</v>
      </c>
      <c r="O87" s="123">
        <f t="shared" si="36"/>
        <v>0</v>
      </c>
      <c r="P87" s="222">
        <v>0.97</v>
      </c>
      <c r="Q87" s="62" t="s">
        <v>185</v>
      </c>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row>
    <row r="88" spans="1:63" s="5" customFormat="1" ht="357" customHeight="1" outlineLevel="1" x14ac:dyDescent="0.3">
      <c r="A88" s="94">
        <v>53</v>
      </c>
      <c r="B88" s="246" t="s">
        <v>86</v>
      </c>
      <c r="C88" s="123">
        <v>1100986</v>
      </c>
      <c r="D88" s="123">
        <v>570690</v>
      </c>
      <c r="E88" s="123">
        <v>570690</v>
      </c>
      <c r="F88" s="123">
        <f t="shared" si="38"/>
        <v>495427.11</v>
      </c>
      <c r="G88" s="110">
        <f>F88/E88</f>
        <v>0.86811948693686591</v>
      </c>
      <c r="H88" s="213">
        <v>47502.1</v>
      </c>
      <c r="I88" s="110">
        <f t="shared" si="39"/>
        <v>8.3236257863288296E-2</v>
      </c>
      <c r="J88" s="213">
        <f t="shared" si="40"/>
        <v>447925.01</v>
      </c>
      <c r="K88" s="112">
        <f t="shared" si="41"/>
        <v>0.78488322907357766</v>
      </c>
      <c r="L88" s="213">
        <v>427434.32</v>
      </c>
      <c r="M88" s="110">
        <f t="shared" si="42"/>
        <v>0.74897811421261984</v>
      </c>
      <c r="N88" s="213">
        <v>20490.689999999999</v>
      </c>
      <c r="O88" s="213">
        <f t="shared" si="36"/>
        <v>3.5905114860957786E-2</v>
      </c>
      <c r="P88" s="222">
        <v>0.69</v>
      </c>
      <c r="Q88" s="62" t="s">
        <v>186</v>
      </c>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row>
    <row r="89" spans="1:63" s="5" customFormat="1" ht="225.75" customHeight="1" outlineLevel="1" x14ac:dyDescent="0.3">
      <c r="A89" s="154">
        <v>54</v>
      </c>
      <c r="B89" s="246" t="s">
        <v>102</v>
      </c>
      <c r="C89" s="123">
        <v>0</v>
      </c>
      <c r="D89" s="135">
        <v>200000</v>
      </c>
      <c r="E89" s="135">
        <v>200000</v>
      </c>
      <c r="F89" s="123">
        <f t="shared" si="38"/>
        <v>176882.06</v>
      </c>
      <c r="G89" s="110">
        <f>F89/E89</f>
        <v>0.88441029999999998</v>
      </c>
      <c r="H89" s="123">
        <v>6556.56</v>
      </c>
      <c r="I89" s="110">
        <f t="shared" si="39"/>
        <v>3.2782800000000001E-2</v>
      </c>
      <c r="J89" s="123">
        <f t="shared" si="40"/>
        <v>170325.5</v>
      </c>
      <c r="K89" s="110">
        <f t="shared" si="41"/>
        <v>0.85162749999999998</v>
      </c>
      <c r="L89" s="123">
        <v>170325.5</v>
      </c>
      <c r="M89" s="110">
        <f t="shared" si="42"/>
        <v>0.85162749999999998</v>
      </c>
      <c r="N89" s="123">
        <v>0</v>
      </c>
      <c r="O89" s="213">
        <f t="shared" si="36"/>
        <v>0</v>
      </c>
      <c r="P89" s="57">
        <v>0.99</v>
      </c>
      <c r="Q89" s="62" t="s">
        <v>187</v>
      </c>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row>
    <row r="90" spans="1:63" s="5" customFormat="1" ht="223.5" customHeight="1" outlineLevel="1" x14ac:dyDescent="0.3">
      <c r="A90" s="94">
        <v>55</v>
      </c>
      <c r="B90" s="246" t="s">
        <v>87</v>
      </c>
      <c r="C90" s="108">
        <v>1050000</v>
      </c>
      <c r="D90" s="135">
        <v>500000</v>
      </c>
      <c r="E90" s="135">
        <v>500000</v>
      </c>
      <c r="F90" s="123">
        <f>SUM(H90+L90+N90)</f>
        <v>0</v>
      </c>
      <c r="G90" s="123">
        <f>F90/E90</f>
        <v>0</v>
      </c>
      <c r="H90" s="123">
        <v>0</v>
      </c>
      <c r="I90" s="123">
        <f t="shared" si="39"/>
        <v>0</v>
      </c>
      <c r="J90" s="123">
        <f t="shared" ref="J90:J97" si="43">L90+N90</f>
        <v>0</v>
      </c>
      <c r="K90" s="123">
        <v>0</v>
      </c>
      <c r="L90" s="123">
        <v>0</v>
      </c>
      <c r="M90" s="123">
        <f t="shared" si="42"/>
        <v>0</v>
      </c>
      <c r="N90" s="123">
        <v>0</v>
      </c>
      <c r="O90" s="123">
        <f t="shared" si="36"/>
        <v>0</v>
      </c>
      <c r="P90" s="222">
        <v>0.995</v>
      </c>
      <c r="Q90" s="62" t="s">
        <v>188</v>
      </c>
      <c r="R90" s="24"/>
      <c r="S90" s="40"/>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row>
    <row r="91" spans="1:63" s="5" customFormat="1" ht="131.4" customHeight="1" outlineLevel="1" x14ac:dyDescent="0.3">
      <c r="A91" s="94">
        <v>56</v>
      </c>
      <c r="B91" s="147" t="s">
        <v>88</v>
      </c>
      <c r="C91" s="135">
        <v>1000000</v>
      </c>
      <c r="D91" s="135">
        <v>843077</v>
      </c>
      <c r="E91" s="135">
        <v>843077</v>
      </c>
      <c r="F91" s="123">
        <v>0</v>
      </c>
      <c r="G91" s="123">
        <f>F91/E91</f>
        <v>0</v>
      </c>
      <c r="H91" s="123">
        <v>0</v>
      </c>
      <c r="I91" s="123">
        <f t="shared" si="39"/>
        <v>0</v>
      </c>
      <c r="J91" s="108">
        <f t="shared" si="43"/>
        <v>0</v>
      </c>
      <c r="K91" s="123">
        <f>J91/E90</f>
        <v>0</v>
      </c>
      <c r="L91" s="123">
        <v>0</v>
      </c>
      <c r="M91" s="123">
        <f t="shared" si="42"/>
        <v>0</v>
      </c>
      <c r="N91" s="123">
        <v>0</v>
      </c>
      <c r="O91" s="123">
        <f t="shared" si="36"/>
        <v>0</v>
      </c>
      <c r="P91" s="222">
        <v>0</v>
      </c>
      <c r="Q91" s="62" t="s">
        <v>135</v>
      </c>
      <c r="R91" s="24"/>
      <c r="S91" s="40"/>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row>
    <row r="92" spans="1:63" s="9" customFormat="1" ht="15.6" outlineLevel="1" x14ac:dyDescent="0.3">
      <c r="A92" s="168" t="s">
        <v>0</v>
      </c>
      <c r="B92" s="233" t="s">
        <v>34</v>
      </c>
      <c r="C92" s="165">
        <f>SUM(C93:C94)</f>
        <v>23393300</v>
      </c>
      <c r="D92" s="165">
        <f>SUM(D93:D94)</f>
        <v>24014000</v>
      </c>
      <c r="E92" s="165">
        <f>SUM(E93:E94)</f>
        <v>24014000</v>
      </c>
      <c r="F92" s="165">
        <f>+H92+L92+N92</f>
        <v>10432973.540000001</v>
      </c>
      <c r="G92" s="209">
        <f t="shared" ref="G92:G96" si="44">F92/D92</f>
        <v>0.4344537994503207</v>
      </c>
      <c r="H92" s="165">
        <f>H93+H94</f>
        <v>287248.21000000002</v>
      </c>
      <c r="I92" s="209">
        <f t="shared" si="39"/>
        <v>1.196169775964021E-2</v>
      </c>
      <c r="J92" s="165">
        <f t="shared" si="43"/>
        <v>10145725.33</v>
      </c>
      <c r="K92" s="209">
        <f t="shared" si="41"/>
        <v>0.42249210169068047</v>
      </c>
      <c r="L92" s="165">
        <f>SUM(L93:L94)</f>
        <v>10145725.33</v>
      </c>
      <c r="M92" s="209">
        <f t="shared" si="42"/>
        <v>0.42249210169068047</v>
      </c>
      <c r="N92" s="165">
        <f>SUM(N93:N94)</f>
        <v>0</v>
      </c>
      <c r="O92" s="165">
        <f t="shared" ref="O92:O106" si="45">N92/E92</f>
        <v>0</v>
      </c>
      <c r="P92" s="167"/>
      <c r="Q92" s="181"/>
      <c r="R92" s="30"/>
      <c r="S92" s="30"/>
      <c r="T92" s="30"/>
      <c r="U92" s="30"/>
      <c r="V92" s="30"/>
      <c r="W92" s="30"/>
      <c r="X92" s="30"/>
      <c r="Y92" s="30"/>
      <c r="Z92" s="30"/>
      <c r="AA92" s="30"/>
      <c r="AB92" s="30"/>
      <c r="AC92" s="30"/>
      <c r="AD92" s="30"/>
      <c r="AE92" s="30"/>
      <c r="AF92" s="30"/>
      <c r="AG92" s="30"/>
      <c r="AH92" s="30"/>
      <c r="AI92" s="30"/>
      <c r="AJ92" s="30"/>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row>
    <row r="93" spans="1:63" s="5" customFormat="1" ht="210" customHeight="1" outlineLevel="1" x14ac:dyDescent="0.3">
      <c r="A93" s="94">
        <v>57</v>
      </c>
      <c r="B93" s="246" t="s">
        <v>89</v>
      </c>
      <c r="C93" s="108">
        <v>5620900</v>
      </c>
      <c r="D93" s="108">
        <v>5620900</v>
      </c>
      <c r="E93" s="108">
        <v>5620900</v>
      </c>
      <c r="F93" s="108">
        <f>+H93+L93+N93</f>
        <v>1557586.9700000002</v>
      </c>
      <c r="G93" s="110">
        <f t="shared" si="44"/>
        <v>0.2771063299471615</v>
      </c>
      <c r="H93" s="108">
        <v>151299.64000000001</v>
      </c>
      <c r="I93" s="110">
        <f t="shared" si="39"/>
        <v>2.6917333523101286E-2</v>
      </c>
      <c r="J93" s="108">
        <f t="shared" si="43"/>
        <v>1406287.33</v>
      </c>
      <c r="K93" s="110">
        <f t="shared" si="41"/>
        <v>0.25018899642406023</v>
      </c>
      <c r="L93" s="108">
        <v>1406287.33</v>
      </c>
      <c r="M93" s="110">
        <f>L93/E93</f>
        <v>0.25018899642406023</v>
      </c>
      <c r="N93" s="108">
        <v>0</v>
      </c>
      <c r="O93" s="108">
        <f t="shared" si="45"/>
        <v>0</v>
      </c>
      <c r="P93" s="160">
        <v>0.23</v>
      </c>
      <c r="Q93" s="62" t="s">
        <v>189</v>
      </c>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row>
    <row r="94" spans="1:63" s="5" customFormat="1" ht="337.5" customHeight="1" outlineLevel="1" x14ac:dyDescent="0.3">
      <c r="A94" s="94">
        <v>58</v>
      </c>
      <c r="B94" s="246" t="s">
        <v>90</v>
      </c>
      <c r="C94" s="108">
        <v>17772400</v>
      </c>
      <c r="D94" s="108">
        <v>18393100</v>
      </c>
      <c r="E94" s="211">
        <v>18393100</v>
      </c>
      <c r="F94" s="211">
        <f>H94+L94+N94</f>
        <v>8875386.5700000003</v>
      </c>
      <c r="G94" s="234">
        <f t="shared" si="44"/>
        <v>0.48253891785506525</v>
      </c>
      <c r="H94" s="211">
        <v>135948.57</v>
      </c>
      <c r="I94" s="234">
        <f t="shared" si="39"/>
        <v>7.3912809694939956E-3</v>
      </c>
      <c r="J94" s="211">
        <f t="shared" si="43"/>
        <v>8739438</v>
      </c>
      <c r="K94" s="234">
        <f>J94/E94</f>
        <v>0.47514763688557121</v>
      </c>
      <c r="L94" s="211">
        <v>8739438</v>
      </c>
      <c r="M94" s="234">
        <f>L94/E94</f>
        <v>0.47514763688557121</v>
      </c>
      <c r="N94" s="211">
        <v>0</v>
      </c>
      <c r="O94" s="211">
        <f t="shared" si="45"/>
        <v>0</v>
      </c>
      <c r="P94" s="222">
        <v>0.61</v>
      </c>
      <c r="Q94" s="62" t="s">
        <v>190</v>
      </c>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row>
    <row r="95" spans="1:63" s="44" customFormat="1" ht="17.399999999999999" x14ac:dyDescent="0.3">
      <c r="A95" s="205"/>
      <c r="B95" s="202" t="s">
        <v>2</v>
      </c>
      <c r="C95" s="197">
        <f>SUM(C96)</f>
        <v>25960057</v>
      </c>
      <c r="D95" s="197">
        <f>SUM(D96)</f>
        <v>14280821</v>
      </c>
      <c r="E95" s="197">
        <f>SUM(E96)</f>
        <v>14080821</v>
      </c>
      <c r="F95" s="197">
        <f>+H95+L95+N95</f>
        <v>1288573.5499999998</v>
      </c>
      <c r="G95" s="196">
        <f>SUM(F95/E95)</f>
        <v>9.1512671739808343E-2</v>
      </c>
      <c r="H95" s="214">
        <f>SUM(H96)</f>
        <v>375564.20999999996</v>
      </c>
      <c r="I95" s="196">
        <f t="shared" si="39"/>
        <v>2.6672039222712933E-2</v>
      </c>
      <c r="J95" s="214">
        <f t="shared" si="43"/>
        <v>913009.34</v>
      </c>
      <c r="K95" s="196">
        <f t="shared" si="41"/>
        <v>6.4840632517095417E-2</v>
      </c>
      <c r="L95" s="214">
        <f>+L96</f>
        <v>527783.91999999993</v>
      </c>
      <c r="M95" s="196">
        <f t="shared" ref="M95:M102" si="46">L95/E95</f>
        <v>3.748246781917048E-2</v>
      </c>
      <c r="N95" s="214">
        <f>N96</f>
        <v>385225.42000000004</v>
      </c>
      <c r="O95" s="197">
        <f t="shared" si="45"/>
        <v>2.7358164697924934E-2</v>
      </c>
      <c r="P95" s="206"/>
      <c r="Q95" s="207"/>
      <c r="R95" s="42"/>
      <c r="S95" s="42"/>
      <c r="T95" s="42"/>
      <c r="U95" s="42"/>
      <c r="V95" s="42"/>
      <c r="W95" s="42"/>
      <c r="X95" s="42"/>
      <c r="Y95" s="42"/>
      <c r="Z95" s="42"/>
      <c r="AA95" s="42"/>
      <c r="AB95" s="42"/>
      <c r="AC95" s="42"/>
      <c r="AD95" s="42"/>
      <c r="AE95" s="42"/>
      <c r="AF95" s="42"/>
      <c r="AG95" s="42"/>
      <c r="AH95" s="42"/>
      <c r="AI95" s="42"/>
      <c r="AJ95" s="42"/>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row>
    <row r="96" spans="1:63" s="9" customFormat="1" ht="26.25" customHeight="1" outlineLevel="1" x14ac:dyDescent="0.3">
      <c r="A96" s="182" t="s">
        <v>0</v>
      </c>
      <c r="B96" s="179" t="s">
        <v>35</v>
      </c>
      <c r="C96" s="167">
        <f>SUM(C97:C106)</f>
        <v>25960057</v>
      </c>
      <c r="D96" s="167">
        <f t="shared" ref="D96:E96" si="47">SUM(D97:D106)</f>
        <v>14280821</v>
      </c>
      <c r="E96" s="167">
        <f t="shared" si="47"/>
        <v>14080821</v>
      </c>
      <c r="F96" s="167">
        <f>+H96+L96+N96</f>
        <v>1288573.5499999998</v>
      </c>
      <c r="G96" s="162">
        <f t="shared" si="44"/>
        <v>9.0231055343386754E-2</v>
      </c>
      <c r="H96" s="167">
        <f>SUM(H97:H106)</f>
        <v>375564.20999999996</v>
      </c>
      <c r="I96" s="162">
        <f t="shared" ref="I96:I106" si="48">H96/E96</f>
        <v>2.6672039222712933E-2</v>
      </c>
      <c r="J96" s="167">
        <f>L96+N96</f>
        <v>913009.34</v>
      </c>
      <c r="K96" s="162">
        <f>J96/E96</f>
        <v>6.4840632517095417E-2</v>
      </c>
      <c r="L96" s="167">
        <f>SUM(L97:L106)</f>
        <v>527783.91999999993</v>
      </c>
      <c r="M96" s="162">
        <f t="shared" si="46"/>
        <v>3.748246781917048E-2</v>
      </c>
      <c r="N96" s="183">
        <f>SUM(N97:N105)</f>
        <v>385225.42000000004</v>
      </c>
      <c r="O96" s="183">
        <f t="shared" si="45"/>
        <v>2.7358164697924934E-2</v>
      </c>
      <c r="P96" s="184"/>
      <c r="Q96" s="61"/>
      <c r="R96" s="30"/>
      <c r="S96" s="30"/>
      <c r="T96" s="30"/>
      <c r="U96" s="30"/>
      <c r="V96" s="30"/>
      <c r="W96" s="30"/>
      <c r="X96" s="30"/>
      <c r="Y96" s="30"/>
      <c r="Z96" s="30"/>
      <c r="AA96" s="30"/>
      <c r="AB96" s="30"/>
      <c r="AC96" s="30"/>
      <c r="AD96" s="30"/>
      <c r="AE96" s="30"/>
      <c r="AF96" s="30"/>
      <c r="AG96" s="30"/>
      <c r="AH96" s="30"/>
      <c r="AI96" s="30"/>
      <c r="AJ96" s="30"/>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row>
    <row r="97" spans="1:63" s="73" customFormat="1" ht="80.25" customHeight="1" outlineLevel="1" x14ac:dyDescent="0.3">
      <c r="A97" s="78">
        <v>59</v>
      </c>
      <c r="B97" s="142" t="s">
        <v>91</v>
      </c>
      <c r="C97" s="109">
        <v>4661822</v>
      </c>
      <c r="D97" s="108">
        <v>2887542</v>
      </c>
      <c r="E97" s="108">
        <v>2887542</v>
      </c>
      <c r="F97" s="108">
        <f t="shared" ref="F97:F106" si="49">SUM(N97+L97+H97)</f>
        <v>47412.55</v>
      </c>
      <c r="G97" s="208">
        <f>F97/E97</f>
        <v>1.6419691904048496E-2</v>
      </c>
      <c r="H97" s="108">
        <v>47412.55</v>
      </c>
      <c r="I97" s="208">
        <f t="shared" si="48"/>
        <v>1.6419691904048496E-2</v>
      </c>
      <c r="J97" s="108">
        <f t="shared" si="43"/>
        <v>0</v>
      </c>
      <c r="K97" s="108">
        <f>J97/E97</f>
        <v>0</v>
      </c>
      <c r="L97" s="108">
        <v>0</v>
      </c>
      <c r="M97" s="108">
        <f t="shared" si="46"/>
        <v>0</v>
      </c>
      <c r="N97" s="108">
        <v>0</v>
      </c>
      <c r="O97" s="108">
        <f>N97/E97</f>
        <v>0</v>
      </c>
      <c r="P97" s="219" t="s">
        <v>1</v>
      </c>
      <c r="Q97" s="62" t="s">
        <v>136</v>
      </c>
      <c r="R97" s="30"/>
      <c r="S97" s="30"/>
      <c r="T97" s="30"/>
      <c r="U97" s="30"/>
      <c r="V97" s="30"/>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30"/>
      <c r="AU97" s="30"/>
      <c r="AV97" s="30"/>
      <c r="AW97" s="30"/>
      <c r="AX97" s="30"/>
      <c r="AY97" s="30"/>
      <c r="AZ97" s="30"/>
      <c r="BA97" s="30"/>
      <c r="BB97" s="30"/>
      <c r="BC97" s="30"/>
      <c r="BD97" s="30"/>
      <c r="BE97" s="30"/>
      <c r="BF97" s="30"/>
      <c r="BG97" s="30"/>
      <c r="BH97" s="30"/>
      <c r="BI97" s="30"/>
      <c r="BJ97" s="30"/>
      <c r="BK97" s="30"/>
    </row>
    <row r="98" spans="1:63" s="73" customFormat="1" ht="78" customHeight="1" outlineLevel="1" x14ac:dyDescent="0.3">
      <c r="A98" s="78">
        <v>60</v>
      </c>
      <c r="B98" s="142" t="s">
        <v>92</v>
      </c>
      <c r="C98" s="109">
        <v>5000000</v>
      </c>
      <c r="D98" s="108">
        <v>2175124</v>
      </c>
      <c r="E98" s="108">
        <v>2175124</v>
      </c>
      <c r="F98" s="108">
        <f t="shared" si="49"/>
        <v>4280</v>
      </c>
      <c r="G98" s="208">
        <f t="shared" ref="G98:G106" si="50">F98/E98</f>
        <v>1.9677039102138543E-3</v>
      </c>
      <c r="H98" s="108">
        <v>0</v>
      </c>
      <c r="I98" s="108">
        <f t="shared" si="48"/>
        <v>0</v>
      </c>
      <c r="J98" s="108">
        <f t="shared" ref="J98:J106" si="51">L98+N98</f>
        <v>4280</v>
      </c>
      <c r="K98" s="110">
        <f>J98/E98</f>
        <v>1.9677039102138543E-3</v>
      </c>
      <c r="L98" s="108">
        <v>4280</v>
      </c>
      <c r="M98" s="234">
        <f t="shared" si="46"/>
        <v>1.9677039102138543E-3</v>
      </c>
      <c r="N98" s="108">
        <v>0</v>
      </c>
      <c r="O98" s="108">
        <f t="shared" si="45"/>
        <v>0</v>
      </c>
      <c r="P98" s="219" t="s">
        <v>1</v>
      </c>
      <c r="Q98" s="62" t="s">
        <v>137</v>
      </c>
      <c r="R98" s="30"/>
      <c r="S98" s="30"/>
      <c r="T98" s="30"/>
      <c r="U98" s="30"/>
      <c r="V98" s="30"/>
      <c r="W98" s="30"/>
      <c r="X98" s="30"/>
      <c r="Y98" s="30"/>
      <c r="Z98" s="30"/>
      <c r="AA98" s="30"/>
      <c r="AB98" s="30"/>
      <c r="AC98" s="30"/>
      <c r="AD98" s="30"/>
      <c r="AE98" s="30"/>
      <c r="AF98" s="30"/>
      <c r="AG98" s="30"/>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30"/>
      <c r="BF98" s="30"/>
      <c r="BG98" s="30"/>
      <c r="BH98" s="30"/>
      <c r="BI98" s="30"/>
      <c r="BJ98" s="30"/>
      <c r="BK98" s="30"/>
    </row>
    <row r="99" spans="1:63" s="5" customFormat="1" ht="80.25" customHeight="1" outlineLevel="1" x14ac:dyDescent="0.3">
      <c r="A99" s="94">
        <v>61</v>
      </c>
      <c r="B99" s="143" t="s">
        <v>93</v>
      </c>
      <c r="C99" s="108">
        <v>4689005</v>
      </c>
      <c r="D99" s="137">
        <v>3897936</v>
      </c>
      <c r="E99" s="137">
        <v>3897936</v>
      </c>
      <c r="F99" s="108">
        <f t="shared" si="49"/>
        <v>1070895.98</v>
      </c>
      <c r="G99" s="208">
        <f t="shared" si="50"/>
        <v>0.27473411056518116</v>
      </c>
      <c r="H99" s="137">
        <v>264497.15999999997</v>
      </c>
      <c r="I99" s="208">
        <f t="shared" si="48"/>
        <v>6.7855695937542329E-2</v>
      </c>
      <c r="J99" s="108">
        <f t="shared" si="51"/>
        <v>806398.82000000007</v>
      </c>
      <c r="K99" s="110">
        <f>J99/E99</f>
        <v>0.20687841462763884</v>
      </c>
      <c r="L99" s="137">
        <v>423067.3</v>
      </c>
      <c r="M99" s="234">
        <f t="shared" si="46"/>
        <v>0.10853623558724412</v>
      </c>
      <c r="N99" s="108">
        <v>383331.52</v>
      </c>
      <c r="O99" s="110">
        <f t="shared" si="45"/>
        <v>9.8342179040394717E-2</v>
      </c>
      <c r="P99" s="219" t="s">
        <v>1</v>
      </c>
      <c r="Q99" s="74" t="s">
        <v>138</v>
      </c>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row>
    <row r="100" spans="1:63" s="5" customFormat="1" ht="52.5" customHeight="1" outlineLevel="1" x14ac:dyDescent="0.3">
      <c r="A100" s="94">
        <v>62</v>
      </c>
      <c r="B100" s="246" t="s">
        <v>94</v>
      </c>
      <c r="C100" s="108">
        <v>60533</v>
      </c>
      <c r="D100" s="137">
        <v>237373</v>
      </c>
      <c r="E100" s="137">
        <v>237373</v>
      </c>
      <c r="F100" s="108">
        <f t="shared" si="49"/>
        <v>1893.9</v>
      </c>
      <c r="G100" s="208">
        <f t="shared" si="50"/>
        <v>7.9785822313405488E-3</v>
      </c>
      <c r="H100" s="108">
        <v>0</v>
      </c>
      <c r="I100" s="108">
        <f t="shared" si="48"/>
        <v>0</v>
      </c>
      <c r="J100" s="108">
        <f t="shared" si="51"/>
        <v>1893.9</v>
      </c>
      <c r="K100" s="110">
        <f>J100/E100</f>
        <v>7.9785822313405488E-3</v>
      </c>
      <c r="L100" s="108">
        <v>0</v>
      </c>
      <c r="M100" s="108">
        <f t="shared" si="46"/>
        <v>0</v>
      </c>
      <c r="N100" s="108">
        <v>1893.9</v>
      </c>
      <c r="O100" s="110">
        <f t="shared" si="45"/>
        <v>7.9785822313405488E-3</v>
      </c>
      <c r="P100" s="219" t="s">
        <v>4</v>
      </c>
      <c r="Q100" s="74" t="s">
        <v>139</v>
      </c>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row>
    <row r="101" spans="1:63" s="5" customFormat="1" ht="172.5" customHeight="1" outlineLevel="1" x14ac:dyDescent="0.3">
      <c r="A101" s="94">
        <v>63</v>
      </c>
      <c r="B101" s="246" t="s">
        <v>95</v>
      </c>
      <c r="C101" s="108">
        <v>2750500</v>
      </c>
      <c r="D101" s="137">
        <v>1030350</v>
      </c>
      <c r="E101" s="137">
        <v>830350</v>
      </c>
      <c r="F101" s="108">
        <f t="shared" si="49"/>
        <v>38903.06</v>
      </c>
      <c r="G101" s="208">
        <f t="shared" si="50"/>
        <v>4.6851400012043111E-2</v>
      </c>
      <c r="H101" s="108">
        <v>38903.06</v>
      </c>
      <c r="I101" s="208">
        <f t="shared" si="48"/>
        <v>4.6851400012043111E-2</v>
      </c>
      <c r="J101" s="56">
        <f t="shared" si="51"/>
        <v>0</v>
      </c>
      <c r="K101" s="56">
        <v>0</v>
      </c>
      <c r="L101" s="56">
        <v>0</v>
      </c>
      <c r="M101" s="56">
        <v>0</v>
      </c>
      <c r="N101" s="56">
        <v>0</v>
      </c>
      <c r="O101" s="56">
        <v>0</v>
      </c>
      <c r="P101" s="219">
        <v>1</v>
      </c>
      <c r="Q101" s="85" t="s">
        <v>140</v>
      </c>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row>
    <row r="102" spans="1:63" s="5" customFormat="1" ht="78.75" customHeight="1" outlineLevel="1" x14ac:dyDescent="0.3">
      <c r="A102" s="94">
        <v>64</v>
      </c>
      <c r="B102" s="144" t="s">
        <v>96</v>
      </c>
      <c r="C102" s="108">
        <v>837175</v>
      </c>
      <c r="D102" s="108">
        <v>837175</v>
      </c>
      <c r="E102" s="108">
        <v>837175</v>
      </c>
      <c r="F102" s="108">
        <f t="shared" si="49"/>
        <v>100436.62</v>
      </c>
      <c r="G102" s="208">
        <f t="shared" si="50"/>
        <v>0.11997087825126168</v>
      </c>
      <c r="H102" s="108">
        <v>0</v>
      </c>
      <c r="I102" s="108">
        <f t="shared" si="48"/>
        <v>0</v>
      </c>
      <c r="J102" s="108">
        <f t="shared" si="51"/>
        <v>100436.62</v>
      </c>
      <c r="K102" s="110">
        <f>J102/E102</f>
        <v>0.11997087825126168</v>
      </c>
      <c r="L102" s="108">
        <v>100436.62</v>
      </c>
      <c r="M102" s="110">
        <f t="shared" si="46"/>
        <v>0.11997087825126168</v>
      </c>
      <c r="N102" s="108">
        <v>0</v>
      </c>
      <c r="O102" s="56">
        <f t="shared" si="45"/>
        <v>0</v>
      </c>
      <c r="P102" s="219" t="s">
        <v>1</v>
      </c>
      <c r="Q102" s="62" t="s">
        <v>141</v>
      </c>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row>
    <row r="103" spans="1:63" s="5" customFormat="1" ht="119.25" customHeight="1" outlineLevel="1" x14ac:dyDescent="0.3">
      <c r="A103" s="94">
        <v>65</v>
      </c>
      <c r="B103" s="145" t="s">
        <v>97</v>
      </c>
      <c r="C103" s="227">
        <v>1200000</v>
      </c>
      <c r="D103" s="227">
        <v>640000</v>
      </c>
      <c r="E103" s="227">
        <v>640000</v>
      </c>
      <c r="F103" s="108">
        <f t="shared" si="49"/>
        <v>24751.439999999999</v>
      </c>
      <c r="G103" s="208">
        <f t="shared" si="50"/>
        <v>3.8674124999999997E-2</v>
      </c>
      <c r="H103" s="108">
        <v>24751.439999999999</v>
      </c>
      <c r="I103" s="208">
        <f t="shared" si="48"/>
        <v>3.8674124999999997E-2</v>
      </c>
      <c r="J103" s="108">
        <f t="shared" si="51"/>
        <v>0</v>
      </c>
      <c r="K103" s="108">
        <f>J103/E103</f>
        <v>0</v>
      </c>
      <c r="L103" s="108">
        <v>0</v>
      </c>
      <c r="M103" s="108">
        <f>L103/E103</f>
        <v>0</v>
      </c>
      <c r="N103" s="108">
        <v>0</v>
      </c>
      <c r="O103" s="108">
        <f t="shared" si="45"/>
        <v>0</v>
      </c>
      <c r="P103" s="219" t="s">
        <v>1</v>
      </c>
      <c r="Q103" s="62" t="s">
        <v>142</v>
      </c>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row>
    <row r="104" spans="1:63" s="5" customFormat="1" ht="93.75" customHeight="1" outlineLevel="1" x14ac:dyDescent="0.3">
      <c r="A104" s="94">
        <v>66</v>
      </c>
      <c r="B104" s="146" t="s">
        <v>98</v>
      </c>
      <c r="C104" s="108">
        <v>4511022</v>
      </c>
      <c r="D104" s="108">
        <v>133695</v>
      </c>
      <c r="E104" s="108">
        <v>133695</v>
      </c>
      <c r="F104" s="108">
        <f t="shared" si="49"/>
        <v>0</v>
      </c>
      <c r="G104" s="108">
        <f t="shared" si="50"/>
        <v>0</v>
      </c>
      <c r="H104" s="108">
        <v>0</v>
      </c>
      <c r="I104" s="108">
        <f t="shared" si="48"/>
        <v>0</v>
      </c>
      <c r="J104" s="108">
        <f t="shared" si="51"/>
        <v>0</v>
      </c>
      <c r="K104" s="108">
        <v>0</v>
      </c>
      <c r="L104" s="108">
        <v>0</v>
      </c>
      <c r="M104" s="108">
        <v>0</v>
      </c>
      <c r="N104" s="108">
        <v>0</v>
      </c>
      <c r="O104" s="108">
        <f t="shared" si="45"/>
        <v>0</v>
      </c>
      <c r="P104" s="219" t="s">
        <v>1</v>
      </c>
      <c r="Q104" s="62" t="s">
        <v>143</v>
      </c>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row>
    <row r="105" spans="1:63" s="5" customFormat="1" ht="100.5" customHeight="1" outlineLevel="1" x14ac:dyDescent="0.3">
      <c r="A105" s="155">
        <v>67</v>
      </c>
      <c r="B105" s="157" t="s">
        <v>99</v>
      </c>
      <c r="C105" s="115">
        <v>2250000</v>
      </c>
      <c r="D105" s="115">
        <v>250000</v>
      </c>
      <c r="E105" s="115">
        <v>250000</v>
      </c>
      <c r="F105" s="115">
        <f t="shared" si="49"/>
        <v>0</v>
      </c>
      <c r="G105" s="108">
        <f t="shared" si="50"/>
        <v>0</v>
      </c>
      <c r="H105" s="115">
        <v>0</v>
      </c>
      <c r="I105" s="108">
        <f t="shared" si="48"/>
        <v>0</v>
      </c>
      <c r="J105" s="115">
        <f t="shared" si="51"/>
        <v>0</v>
      </c>
      <c r="K105" s="108">
        <v>0</v>
      </c>
      <c r="L105" s="108">
        <v>0</v>
      </c>
      <c r="M105" s="108">
        <v>0</v>
      </c>
      <c r="N105" s="115">
        <v>0</v>
      </c>
      <c r="O105" s="108">
        <f t="shared" si="45"/>
        <v>0</v>
      </c>
      <c r="P105" s="224" t="s">
        <v>1</v>
      </c>
      <c r="Q105" s="158" t="s">
        <v>141</v>
      </c>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row>
    <row r="106" spans="1:63" s="5" customFormat="1" ht="100.5" customHeight="1" outlineLevel="1" x14ac:dyDescent="0.3">
      <c r="A106" s="154">
        <v>68</v>
      </c>
      <c r="B106" s="159" t="s">
        <v>100</v>
      </c>
      <c r="C106" s="108">
        <v>0</v>
      </c>
      <c r="D106" s="108">
        <v>2191626</v>
      </c>
      <c r="E106" s="108">
        <v>2191626</v>
      </c>
      <c r="F106" s="108">
        <f t="shared" si="49"/>
        <v>0</v>
      </c>
      <c r="G106" s="108">
        <f t="shared" si="50"/>
        <v>0</v>
      </c>
      <c r="H106" s="108">
        <v>0</v>
      </c>
      <c r="I106" s="108">
        <f t="shared" si="48"/>
        <v>0</v>
      </c>
      <c r="J106" s="108">
        <f t="shared" si="51"/>
        <v>0</v>
      </c>
      <c r="K106" s="108">
        <v>0</v>
      </c>
      <c r="L106" s="108">
        <v>0</v>
      </c>
      <c r="M106" s="108">
        <v>0</v>
      </c>
      <c r="N106" s="108">
        <v>0</v>
      </c>
      <c r="O106" s="108">
        <f t="shared" si="45"/>
        <v>0</v>
      </c>
      <c r="P106" s="219" t="s">
        <v>1</v>
      </c>
      <c r="Q106" s="62" t="s">
        <v>141</v>
      </c>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row>
    <row r="107" spans="1:63" s="4" customFormat="1" ht="13.8" x14ac:dyDescent="0.3">
      <c r="A107" s="63"/>
      <c r="B107" s="5"/>
      <c r="C107" s="19"/>
      <c r="D107" s="19"/>
      <c r="E107" s="19"/>
      <c r="F107" s="19"/>
      <c r="G107" s="19"/>
      <c r="H107" s="20"/>
      <c r="I107" s="19"/>
      <c r="J107" s="19"/>
      <c r="K107" s="22"/>
      <c r="L107" s="19"/>
      <c r="M107" s="19"/>
      <c r="N107" s="20"/>
      <c r="O107" s="21"/>
      <c r="P107" s="19"/>
      <c r="Q107" s="28"/>
      <c r="R107" s="24"/>
      <c r="S107" s="24"/>
      <c r="T107" s="24"/>
      <c r="U107" s="24"/>
      <c r="V107" s="24"/>
      <c r="W107" s="24"/>
      <c r="X107" s="24"/>
      <c r="Y107" s="24"/>
      <c r="Z107" s="24"/>
      <c r="AA107" s="24"/>
      <c r="AB107" s="24"/>
      <c r="AC107" s="24"/>
      <c r="AD107" s="24"/>
      <c r="AE107" s="24"/>
      <c r="AF107" s="24"/>
      <c r="AG107" s="24"/>
      <c r="AH107" s="24"/>
      <c r="AI107" s="24"/>
      <c r="AJ107" s="24"/>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row>
    <row r="108" spans="1:63" x14ac:dyDescent="0.3">
      <c r="A108" s="64"/>
      <c r="B108" s="23" t="s">
        <v>24</v>
      </c>
      <c r="C108" s="24"/>
      <c r="D108" s="5"/>
      <c r="E108" s="5"/>
      <c r="F108" s="5"/>
      <c r="G108" s="5"/>
      <c r="H108" s="5"/>
      <c r="I108" s="5"/>
      <c r="J108" s="5"/>
      <c r="K108" s="5"/>
      <c r="L108" s="5"/>
      <c r="M108" s="5"/>
      <c r="N108" s="5"/>
      <c r="O108" s="5"/>
      <c r="P108" s="5"/>
      <c r="Q108" s="27"/>
    </row>
    <row r="109" spans="1:63" ht="27.6" x14ac:dyDescent="0.3">
      <c r="A109" s="64"/>
      <c r="B109" s="25" t="s">
        <v>27</v>
      </c>
      <c r="C109" s="24"/>
      <c r="D109" s="5"/>
      <c r="E109" s="5"/>
      <c r="F109" s="5"/>
      <c r="G109" s="5"/>
      <c r="H109" s="39"/>
      <c r="I109" s="5"/>
      <c r="J109" s="5"/>
      <c r="K109" s="5"/>
      <c r="L109" s="5"/>
      <c r="M109" s="5"/>
      <c r="N109" s="5"/>
      <c r="O109" s="5"/>
      <c r="P109" s="5"/>
      <c r="Q109" s="27"/>
    </row>
    <row r="110" spans="1:63" x14ac:dyDescent="0.3">
      <c r="A110" s="64"/>
      <c r="B110" s="26">
        <v>44322</v>
      </c>
      <c r="C110" s="27"/>
      <c r="D110" s="6"/>
      <c r="E110" s="6"/>
      <c r="F110" s="6"/>
      <c r="G110" s="6"/>
      <c r="H110" s="6"/>
      <c r="I110" s="6"/>
      <c r="J110" s="6"/>
      <c r="K110" s="6"/>
      <c r="L110" s="6"/>
      <c r="M110" s="6"/>
      <c r="O110" s="6"/>
      <c r="P110" s="6"/>
      <c r="Q110" s="27"/>
    </row>
    <row r="111" spans="1:63" x14ac:dyDescent="0.3">
      <c r="A111" s="65"/>
      <c r="B111" s="27"/>
      <c r="C111" s="27"/>
      <c r="D111" s="27"/>
      <c r="E111" s="27"/>
      <c r="F111" s="27"/>
      <c r="G111" s="27"/>
      <c r="H111" s="27"/>
      <c r="I111" s="27"/>
      <c r="J111" s="27"/>
      <c r="K111" s="27"/>
      <c r="L111" s="27"/>
      <c r="M111" s="27"/>
      <c r="N111" s="27"/>
      <c r="O111" s="27"/>
      <c r="P111" s="27"/>
      <c r="Q111" s="27"/>
    </row>
    <row r="112" spans="1:63" x14ac:dyDescent="0.3">
      <c r="A112" s="65"/>
      <c r="B112" s="152" t="s">
        <v>30</v>
      </c>
      <c r="C112" s="27"/>
      <c r="D112" s="27"/>
      <c r="E112" s="27"/>
      <c r="F112" s="27"/>
      <c r="G112" s="27"/>
      <c r="H112" s="27"/>
      <c r="I112" s="27"/>
      <c r="J112" s="27"/>
      <c r="K112" s="27"/>
      <c r="L112" s="27"/>
      <c r="M112" s="27"/>
      <c r="N112" s="27"/>
      <c r="O112" s="27"/>
      <c r="P112" s="27"/>
      <c r="Q112" s="27"/>
    </row>
    <row r="113" spans="1:36" x14ac:dyDescent="0.3">
      <c r="A113" s="65"/>
      <c r="B113" s="153" t="s">
        <v>29</v>
      </c>
      <c r="C113" s="27"/>
      <c r="D113" s="27"/>
      <c r="E113" s="27"/>
      <c r="F113" s="27"/>
      <c r="G113" s="27"/>
      <c r="H113" s="27"/>
      <c r="I113" s="27"/>
      <c r="J113" s="27"/>
      <c r="K113" s="27"/>
      <c r="L113" s="27"/>
      <c r="M113" s="27"/>
      <c r="N113" s="27"/>
      <c r="O113" s="27"/>
      <c r="P113" s="27"/>
      <c r="Q113" s="27"/>
    </row>
    <row r="114" spans="1:36" x14ac:dyDescent="0.3">
      <c r="A114" s="65"/>
      <c r="B114" s="25"/>
      <c r="C114" s="27"/>
      <c r="D114" s="38"/>
      <c r="E114" s="27"/>
      <c r="F114" s="27"/>
      <c r="G114" s="27"/>
      <c r="H114" s="27"/>
      <c r="I114" s="27"/>
      <c r="J114" s="27"/>
      <c r="K114" s="27"/>
      <c r="L114" s="27"/>
      <c r="M114" s="27"/>
      <c r="N114" s="27"/>
      <c r="O114" s="27"/>
      <c r="P114" s="27"/>
      <c r="Q114" s="27"/>
    </row>
    <row r="115" spans="1:36" ht="25.5" customHeight="1" x14ac:dyDescent="0.3">
      <c r="A115" s="65"/>
      <c r="B115" s="25"/>
      <c r="C115" s="27"/>
      <c r="D115" s="27"/>
      <c r="E115" s="83"/>
      <c r="F115" s="27"/>
      <c r="G115" s="27"/>
      <c r="H115" s="27"/>
      <c r="I115" s="27"/>
      <c r="J115" s="27"/>
      <c r="K115" s="27"/>
      <c r="L115" s="27"/>
      <c r="M115" s="27"/>
      <c r="N115" s="27"/>
      <c r="O115" s="27"/>
      <c r="P115" s="27"/>
      <c r="Q115" s="27"/>
    </row>
    <row r="116" spans="1:36" ht="24" customHeight="1" x14ac:dyDescent="0.3">
      <c r="A116" s="65"/>
      <c r="B116" s="27"/>
      <c r="C116" s="27"/>
      <c r="D116" s="27"/>
      <c r="E116" s="27"/>
      <c r="F116" s="27"/>
      <c r="G116" s="27"/>
      <c r="H116" s="27"/>
      <c r="I116" s="27"/>
      <c r="J116" s="27"/>
      <c r="K116" s="27"/>
      <c r="L116" s="27"/>
      <c r="M116" s="27"/>
      <c r="N116" s="27"/>
      <c r="O116" s="27"/>
      <c r="P116" s="27"/>
      <c r="Q116" s="27"/>
    </row>
    <row r="117" spans="1:36" ht="15" customHeight="1" x14ac:dyDescent="0.3">
      <c r="A117" s="65"/>
      <c r="B117" s="65"/>
      <c r="C117" s="27"/>
      <c r="D117" s="27"/>
      <c r="E117" s="27"/>
      <c r="F117" s="27"/>
      <c r="G117" s="27"/>
      <c r="H117" s="27"/>
      <c r="I117" s="27"/>
      <c r="J117" s="27"/>
      <c r="K117" s="27"/>
      <c r="L117" s="27"/>
      <c r="M117" s="27"/>
      <c r="N117" s="27"/>
      <c r="O117" s="27"/>
      <c r="P117" s="27"/>
      <c r="Q117" s="27"/>
    </row>
    <row r="118" spans="1:36" s="33" customFormat="1" x14ac:dyDescent="0.3">
      <c r="A118" s="65"/>
      <c r="B118" s="253"/>
      <c r="C118" s="253"/>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row>
    <row r="119" spans="1:36" s="33" customFormat="1" x14ac:dyDescent="0.3">
      <c r="A119" s="65"/>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row>
    <row r="120" spans="1:36" s="33" customFormat="1" x14ac:dyDescent="0.3">
      <c r="A120" s="65"/>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c r="AJ120" s="27"/>
    </row>
    <row r="121" spans="1:36" s="33" customFormat="1" x14ac:dyDescent="0.3">
      <c r="A121" s="65"/>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row>
    <row r="122" spans="1:36" s="33" customFormat="1" x14ac:dyDescent="0.3">
      <c r="A122" s="65"/>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row>
    <row r="123" spans="1:36" s="33" customFormat="1" x14ac:dyDescent="0.3">
      <c r="A123" s="65"/>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c r="AJ123" s="27"/>
    </row>
    <row r="124" spans="1:36" s="33" customFormat="1" x14ac:dyDescent="0.3">
      <c r="A124" s="65"/>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c r="AJ124" s="27"/>
    </row>
    <row r="125" spans="1:36" s="33" customFormat="1" x14ac:dyDescent="0.3">
      <c r="A125" s="65"/>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c r="AJ125" s="27"/>
    </row>
    <row r="126" spans="1:36" s="33" customFormat="1" x14ac:dyDescent="0.3">
      <c r="A126" s="65"/>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row>
    <row r="127" spans="1:36" s="33" customFormat="1" x14ac:dyDescent="0.3">
      <c r="A127" s="66"/>
      <c r="B127" s="32"/>
      <c r="C127" s="32"/>
      <c r="D127" s="32"/>
      <c r="E127" s="32"/>
      <c r="F127" s="32"/>
      <c r="G127" s="32"/>
      <c r="H127" s="32"/>
      <c r="I127" s="32"/>
      <c r="J127" s="32"/>
      <c r="K127" s="32"/>
      <c r="L127" s="32"/>
      <c r="M127" s="32"/>
      <c r="N127" s="27"/>
      <c r="O127" s="32"/>
      <c r="P127" s="32"/>
      <c r="Q127" s="32"/>
      <c r="R127" s="27"/>
      <c r="S127" s="27"/>
      <c r="T127" s="27"/>
      <c r="U127" s="27"/>
      <c r="V127" s="27"/>
      <c r="W127" s="27"/>
      <c r="X127" s="27"/>
      <c r="Y127" s="27"/>
      <c r="Z127" s="27"/>
      <c r="AA127" s="27"/>
      <c r="AB127" s="27"/>
      <c r="AC127" s="27"/>
      <c r="AD127" s="27"/>
      <c r="AE127" s="27"/>
      <c r="AF127" s="27"/>
      <c r="AG127" s="27"/>
      <c r="AH127" s="27"/>
      <c r="AI127" s="27"/>
      <c r="AJ127" s="27"/>
    </row>
    <row r="128" spans="1:36" s="33" customFormat="1" x14ac:dyDescent="0.3">
      <c r="A128" s="66"/>
      <c r="B128" s="32"/>
      <c r="C128" s="32"/>
      <c r="D128" s="32"/>
      <c r="E128" s="32"/>
      <c r="F128" s="32"/>
      <c r="G128" s="32"/>
      <c r="H128" s="32"/>
      <c r="I128" s="32"/>
      <c r="J128" s="32"/>
      <c r="K128" s="32"/>
      <c r="L128" s="32"/>
      <c r="M128" s="32"/>
      <c r="N128" s="27"/>
      <c r="O128" s="32"/>
      <c r="P128" s="32"/>
      <c r="Q128" s="32"/>
      <c r="R128" s="27"/>
      <c r="S128" s="27"/>
      <c r="T128" s="27"/>
      <c r="U128" s="27"/>
      <c r="V128" s="27"/>
      <c r="W128" s="27"/>
      <c r="X128" s="27"/>
      <c r="Y128" s="27"/>
      <c r="Z128" s="27"/>
      <c r="AA128" s="27"/>
      <c r="AB128" s="27"/>
      <c r="AC128" s="27"/>
      <c r="AD128" s="27"/>
      <c r="AE128" s="27"/>
      <c r="AF128" s="27"/>
      <c r="AG128" s="27"/>
      <c r="AH128" s="27"/>
      <c r="AI128" s="27"/>
      <c r="AJ128" s="27"/>
    </row>
    <row r="129" spans="1:36" s="33" customFormat="1" x14ac:dyDescent="0.3">
      <c r="A129" s="66"/>
      <c r="B129" s="32"/>
      <c r="C129" s="32"/>
      <c r="D129" s="32"/>
      <c r="E129" s="32"/>
      <c r="F129" s="32"/>
      <c r="G129" s="32"/>
      <c r="H129" s="32"/>
      <c r="I129" s="32"/>
      <c r="J129" s="32"/>
      <c r="K129" s="32"/>
      <c r="L129" s="32"/>
      <c r="M129" s="32"/>
      <c r="N129" s="27"/>
      <c r="O129" s="32"/>
      <c r="P129" s="32"/>
      <c r="Q129" s="32"/>
      <c r="R129" s="27"/>
      <c r="S129" s="27"/>
      <c r="T129" s="27"/>
      <c r="U129" s="27"/>
      <c r="V129" s="27"/>
      <c r="W129" s="27"/>
      <c r="X129" s="27"/>
      <c r="Y129" s="27"/>
      <c r="Z129" s="27"/>
      <c r="AA129" s="27"/>
      <c r="AB129" s="27"/>
      <c r="AC129" s="27"/>
      <c r="AD129" s="27"/>
      <c r="AE129" s="27"/>
      <c r="AF129" s="27"/>
      <c r="AG129" s="27"/>
      <c r="AH129" s="27"/>
      <c r="AI129" s="27"/>
      <c r="AJ129" s="27"/>
    </row>
    <row r="130" spans="1:36" s="33" customFormat="1" x14ac:dyDescent="0.3">
      <c r="A130" s="66"/>
      <c r="B130" s="32"/>
      <c r="C130" s="32"/>
      <c r="D130" s="32"/>
      <c r="E130" s="32"/>
      <c r="F130" s="32"/>
      <c r="G130" s="32"/>
      <c r="H130" s="32"/>
      <c r="I130" s="32"/>
      <c r="J130" s="32"/>
      <c r="K130" s="32"/>
      <c r="L130" s="32"/>
      <c r="M130" s="32"/>
      <c r="N130" s="27"/>
      <c r="O130" s="32"/>
      <c r="P130" s="32"/>
      <c r="Q130" s="32"/>
      <c r="R130" s="27"/>
      <c r="S130" s="27"/>
      <c r="T130" s="27"/>
      <c r="U130" s="27"/>
      <c r="V130" s="27"/>
      <c r="W130" s="27"/>
      <c r="X130" s="27"/>
      <c r="Y130" s="27"/>
      <c r="Z130" s="27"/>
      <c r="AA130" s="27"/>
      <c r="AB130" s="27"/>
      <c r="AC130" s="27"/>
      <c r="AD130" s="27"/>
      <c r="AE130" s="27"/>
      <c r="AF130" s="27"/>
      <c r="AG130" s="27"/>
      <c r="AH130" s="27"/>
      <c r="AI130" s="27"/>
      <c r="AJ130" s="27"/>
    </row>
    <row r="131" spans="1:36" s="33" customFormat="1" x14ac:dyDescent="0.3">
      <c r="A131" s="66"/>
      <c r="B131" s="32"/>
      <c r="C131" s="32"/>
      <c r="D131" s="32"/>
      <c r="E131" s="32"/>
      <c r="F131" s="32"/>
      <c r="G131" s="32"/>
      <c r="H131" s="32"/>
      <c r="I131" s="32"/>
      <c r="J131" s="32"/>
      <c r="K131" s="32"/>
      <c r="L131" s="32"/>
      <c r="M131" s="32"/>
      <c r="N131" s="27"/>
      <c r="O131" s="32"/>
      <c r="P131" s="32"/>
      <c r="Q131" s="32"/>
      <c r="R131" s="27"/>
      <c r="S131" s="27"/>
      <c r="T131" s="27"/>
      <c r="U131" s="27"/>
      <c r="V131" s="27"/>
      <c r="W131" s="27"/>
      <c r="X131" s="27"/>
      <c r="Y131" s="27"/>
      <c r="Z131" s="27"/>
      <c r="AA131" s="27"/>
      <c r="AB131" s="27"/>
      <c r="AC131" s="27"/>
      <c r="AD131" s="27"/>
      <c r="AE131" s="27"/>
      <c r="AF131" s="27"/>
      <c r="AG131" s="27"/>
      <c r="AH131" s="27"/>
      <c r="AI131" s="27"/>
      <c r="AJ131" s="27"/>
    </row>
    <row r="132" spans="1:36" s="33" customFormat="1" x14ac:dyDescent="0.3">
      <c r="A132" s="66"/>
      <c r="B132" s="32"/>
      <c r="C132" s="32"/>
      <c r="D132" s="32"/>
      <c r="E132" s="32"/>
      <c r="F132" s="32"/>
      <c r="G132" s="32"/>
      <c r="H132" s="32"/>
      <c r="I132" s="32"/>
      <c r="J132" s="32"/>
      <c r="K132" s="32"/>
      <c r="L132" s="32"/>
      <c r="M132" s="32"/>
      <c r="N132" s="27"/>
      <c r="O132" s="32"/>
      <c r="P132" s="32"/>
      <c r="Q132" s="32"/>
      <c r="R132" s="27"/>
      <c r="S132" s="27"/>
      <c r="T132" s="27"/>
      <c r="U132" s="27"/>
      <c r="V132" s="27"/>
      <c r="W132" s="27"/>
      <c r="X132" s="27"/>
      <c r="Y132" s="27"/>
      <c r="Z132" s="27"/>
      <c r="AA132" s="27"/>
      <c r="AB132" s="27"/>
      <c r="AC132" s="27"/>
      <c r="AD132" s="27"/>
      <c r="AE132" s="27"/>
      <c r="AF132" s="27"/>
      <c r="AG132" s="27"/>
      <c r="AH132" s="27"/>
      <c r="AI132" s="27"/>
      <c r="AJ132" s="27"/>
    </row>
    <row r="133" spans="1:36" s="33" customFormat="1" x14ac:dyDescent="0.3">
      <c r="A133" s="66"/>
      <c r="B133" s="32"/>
      <c r="C133" s="32"/>
      <c r="D133" s="32"/>
      <c r="E133" s="32"/>
      <c r="F133" s="32"/>
      <c r="G133" s="32"/>
      <c r="H133" s="32"/>
      <c r="I133" s="32"/>
      <c r="J133" s="32"/>
      <c r="K133" s="32"/>
      <c r="L133" s="32"/>
      <c r="M133" s="32"/>
      <c r="N133" s="27"/>
      <c r="O133" s="32"/>
      <c r="P133" s="32"/>
      <c r="Q133" s="32"/>
      <c r="R133" s="27"/>
      <c r="S133" s="27"/>
      <c r="T133" s="27"/>
      <c r="U133" s="27"/>
      <c r="V133" s="27"/>
      <c r="W133" s="27"/>
      <c r="X133" s="27"/>
      <c r="Y133" s="27"/>
      <c r="Z133" s="27"/>
      <c r="AA133" s="27"/>
      <c r="AB133" s="27"/>
      <c r="AC133" s="27"/>
      <c r="AD133" s="27"/>
      <c r="AE133" s="27"/>
      <c r="AF133" s="27"/>
      <c r="AG133" s="27"/>
      <c r="AH133" s="27"/>
      <c r="AI133" s="27"/>
      <c r="AJ133" s="27"/>
    </row>
    <row r="134" spans="1:36" s="33" customFormat="1" x14ac:dyDescent="0.3">
      <c r="A134" s="66"/>
      <c r="B134" s="32"/>
      <c r="C134" s="32"/>
      <c r="D134" s="32"/>
      <c r="E134" s="32"/>
      <c r="F134" s="32"/>
      <c r="G134" s="32"/>
      <c r="H134" s="32"/>
      <c r="I134" s="32"/>
      <c r="J134" s="32"/>
      <c r="K134" s="32"/>
      <c r="L134" s="32"/>
      <c r="M134" s="32"/>
      <c r="N134" s="27"/>
      <c r="O134" s="32"/>
      <c r="P134" s="32"/>
      <c r="Q134" s="32"/>
      <c r="R134" s="27"/>
      <c r="S134" s="27"/>
      <c r="T134" s="27"/>
      <c r="U134" s="27"/>
      <c r="V134" s="27"/>
      <c r="W134" s="27"/>
      <c r="X134" s="27"/>
      <c r="Y134" s="27"/>
      <c r="Z134" s="27"/>
      <c r="AA134" s="27"/>
      <c r="AB134" s="27"/>
      <c r="AC134" s="27"/>
      <c r="AD134" s="27"/>
      <c r="AE134" s="27"/>
      <c r="AF134" s="27"/>
      <c r="AG134" s="27"/>
      <c r="AH134" s="27"/>
      <c r="AI134" s="27"/>
      <c r="AJ134" s="27"/>
    </row>
    <row r="135" spans="1:36" s="33" customFormat="1" x14ac:dyDescent="0.3">
      <c r="A135" s="66"/>
      <c r="B135" s="32"/>
      <c r="C135" s="32"/>
      <c r="D135" s="32"/>
      <c r="E135" s="32"/>
      <c r="F135" s="32"/>
      <c r="G135" s="32"/>
      <c r="H135" s="32"/>
      <c r="I135" s="32"/>
      <c r="J135" s="32"/>
      <c r="K135" s="32"/>
      <c r="L135" s="32"/>
      <c r="M135" s="32"/>
      <c r="N135" s="27"/>
      <c r="O135" s="32"/>
      <c r="P135" s="32"/>
      <c r="Q135" s="32"/>
      <c r="R135" s="27"/>
      <c r="S135" s="27"/>
      <c r="T135" s="27"/>
      <c r="U135" s="27"/>
      <c r="V135" s="27"/>
      <c r="W135" s="27"/>
      <c r="X135" s="27"/>
      <c r="Y135" s="27"/>
      <c r="Z135" s="27"/>
      <c r="AA135" s="27"/>
      <c r="AB135" s="27"/>
      <c r="AC135" s="27"/>
      <c r="AD135" s="27"/>
      <c r="AE135" s="27"/>
      <c r="AF135" s="27"/>
      <c r="AG135" s="27"/>
      <c r="AH135" s="27"/>
      <c r="AI135" s="27"/>
      <c r="AJ135" s="27"/>
    </row>
    <row r="136" spans="1:36" s="33" customFormat="1" x14ac:dyDescent="0.3">
      <c r="A136" s="66"/>
      <c r="B136" s="32"/>
      <c r="C136" s="32"/>
      <c r="D136" s="32"/>
      <c r="E136" s="32"/>
      <c r="F136" s="32"/>
      <c r="G136" s="32"/>
      <c r="H136" s="32"/>
      <c r="I136" s="32"/>
      <c r="J136" s="32"/>
      <c r="K136" s="32"/>
      <c r="L136" s="32"/>
      <c r="M136" s="32"/>
      <c r="N136" s="27"/>
      <c r="O136" s="32"/>
      <c r="P136" s="32"/>
      <c r="Q136" s="32"/>
      <c r="R136" s="27"/>
      <c r="S136" s="27"/>
      <c r="T136" s="27"/>
      <c r="U136" s="27"/>
      <c r="V136" s="27"/>
      <c r="W136" s="27"/>
      <c r="X136" s="27"/>
      <c r="Y136" s="27"/>
      <c r="Z136" s="27"/>
      <c r="AA136" s="27"/>
      <c r="AB136" s="27"/>
      <c r="AC136" s="27"/>
      <c r="AD136" s="27"/>
      <c r="AE136" s="27"/>
      <c r="AF136" s="27"/>
      <c r="AG136" s="27"/>
      <c r="AH136" s="27"/>
      <c r="AI136" s="27"/>
      <c r="AJ136" s="27"/>
    </row>
    <row r="137" spans="1:36" s="33" customFormat="1" x14ac:dyDescent="0.3">
      <c r="A137" s="66"/>
      <c r="B137" s="32"/>
      <c r="C137" s="32"/>
      <c r="D137" s="32"/>
      <c r="E137" s="32"/>
      <c r="F137" s="32"/>
      <c r="G137" s="32"/>
      <c r="H137" s="32"/>
      <c r="I137" s="32"/>
      <c r="J137" s="32"/>
      <c r="K137" s="32"/>
      <c r="L137" s="32"/>
      <c r="M137" s="32"/>
      <c r="N137" s="27"/>
      <c r="O137" s="32"/>
      <c r="P137" s="32"/>
      <c r="Q137" s="32"/>
      <c r="R137" s="27"/>
      <c r="S137" s="27"/>
      <c r="T137" s="27"/>
      <c r="U137" s="27"/>
      <c r="V137" s="27"/>
      <c r="W137" s="27"/>
      <c r="X137" s="27"/>
      <c r="Y137" s="27"/>
      <c r="Z137" s="27"/>
      <c r="AA137" s="27"/>
      <c r="AB137" s="27"/>
      <c r="AC137" s="27"/>
      <c r="AD137" s="27"/>
      <c r="AE137" s="27"/>
      <c r="AF137" s="27"/>
      <c r="AG137" s="27"/>
      <c r="AH137" s="27"/>
      <c r="AI137" s="27"/>
      <c r="AJ137" s="27"/>
    </row>
    <row r="138" spans="1:36" s="33" customFormat="1" x14ac:dyDescent="0.3">
      <c r="A138" s="66"/>
      <c r="B138" s="32"/>
      <c r="C138" s="32"/>
      <c r="D138" s="32"/>
      <c r="E138" s="32"/>
      <c r="F138" s="32"/>
      <c r="G138" s="32"/>
      <c r="H138" s="32"/>
      <c r="I138" s="32"/>
      <c r="J138" s="32"/>
      <c r="K138" s="32"/>
      <c r="L138" s="32"/>
      <c r="M138" s="32"/>
      <c r="N138" s="27"/>
      <c r="O138" s="32"/>
      <c r="P138" s="32"/>
      <c r="Q138" s="32"/>
      <c r="R138" s="27"/>
      <c r="S138" s="27"/>
      <c r="T138" s="27"/>
      <c r="U138" s="27"/>
      <c r="V138" s="27"/>
      <c r="W138" s="27"/>
      <c r="X138" s="27"/>
      <c r="Y138" s="27"/>
      <c r="Z138" s="27"/>
      <c r="AA138" s="27"/>
      <c r="AB138" s="27"/>
      <c r="AC138" s="27"/>
      <c r="AD138" s="27"/>
      <c r="AE138" s="27"/>
      <c r="AF138" s="27"/>
      <c r="AG138" s="27"/>
      <c r="AH138" s="27"/>
      <c r="AI138" s="27"/>
      <c r="AJ138" s="27"/>
    </row>
    <row r="139" spans="1:36" s="33" customFormat="1" x14ac:dyDescent="0.3">
      <c r="A139" s="66"/>
      <c r="B139" s="32"/>
      <c r="C139" s="32"/>
      <c r="D139" s="32"/>
      <c r="E139" s="32"/>
      <c r="F139" s="32"/>
      <c r="G139" s="32"/>
      <c r="H139" s="32"/>
      <c r="I139" s="32"/>
      <c r="J139" s="32"/>
      <c r="K139" s="32"/>
      <c r="L139" s="32"/>
      <c r="M139" s="32"/>
      <c r="N139" s="27"/>
      <c r="O139" s="32"/>
      <c r="P139" s="32"/>
      <c r="Q139" s="32"/>
      <c r="R139" s="27"/>
      <c r="S139" s="27"/>
      <c r="T139" s="27"/>
      <c r="U139" s="27"/>
      <c r="V139" s="27"/>
      <c r="W139" s="27"/>
      <c r="X139" s="27"/>
      <c r="Y139" s="27"/>
      <c r="Z139" s="27"/>
      <c r="AA139" s="27"/>
      <c r="AB139" s="27"/>
      <c r="AC139" s="27"/>
      <c r="AD139" s="27"/>
      <c r="AE139" s="27"/>
      <c r="AF139" s="27"/>
      <c r="AG139" s="27"/>
      <c r="AH139" s="27"/>
      <c r="AI139" s="27"/>
      <c r="AJ139" s="27"/>
    </row>
    <row r="140" spans="1:36" s="33" customFormat="1" x14ac:dyDescent="0.3">
      <c r="A140" s="66"/>
      <c r="B140" s="32"/>
      <c r="C140" s="32"/>
      <c r="D140" s="32"/>
      <c r="E140" s="32"/>
      <c r="F140" s="32"/>
      <c r="G140" s="32"/>
      <c r="H140" s="32"/>
      <c r="I140" s="32"/>
      <c r="J140" s="32"/>
      <c r="K140" s="32"/>
      <c r="L140" s="32"/>
      <c r="M140" s="32"/>
      <c r="N140" s="27"/>
      <c r="O140" s="32"/>
      <c r="P140" s="32"/>
      <c r="Q140" s="32"/>
      <c r="R140" s="27"/>
      <c r="S140" s="27"/>
      <c r="T140" s="27"/>
      <c r="U140" s="27"/>
      <c r="V140" s="27"/>
      <c r="W140" s="27"/>
      <c r="X140" s="27"/>
      <c r="Y140" s="27"/>
      <c r="Z140" s="27"/>
      <c r="AA140" s="27"/>
      <c r="AB140" s="27"/>
      <c r="AC140" s="27"/>
      <c r="AD140" s="27"/>
      <c r="AE140" s="27"/>
      <c r="AF140" s="27"/>
      <c r="AG140" s="27"/>
      <c r="AH140" s="27"/>
      <c r="AI140" s="27"/>
      <c r="AJ140" s="27"/>
    </row>
    <row r="141" spans="1:36" s="33" customFormat="1" x14ac:dyDescent="0.3">
      <c r="A141" s="66"/>
      <c r="B141" s="32"/>
      <c r="C141" s="32"/>
      <c r="D141" s="32"/>
      <c r="E141" s="32"/>
      <c r="F141" s="32"/>
      <c r="G141" s="32"/>
      <c r="H141" s="32"/>
      <c r="I141" s="32"/>
      <c r="J141" s="32"/>
      <c r="K141" s="32"/>
      <c r="L141" s="32"/>
      <c r="M141" s="32"/>
      <c r="N141" s="27"/>
      <c r="O141" s="32"/>
      <c r="P141" s="32"/>
      <c r="Q141" s="32"/>
      <c r="R141" s="27"/>
      <c r="S141" s="27"/>
      <c r="T141" s="27"/>
      <c r="U141" s="27"/>
      <c r="V141" s="27"/>
      <c r="W141" s="27"/>
      <c r="X141" s="27"/>
      <c r="Y141" s="27"/>
      <c r="Z141" s="27"/>
      <c r="AA141" s="27"/>
      <c r="AB141" s="27"/>
      <c r="AC141" s="27"/>
      <c r="AD141" s="27"/>
      <c r="AE141" s="27"/>
      <c r="AF141" s="27"/>
      <c r="AG141" s="27"/>
      <c r="AH141" s="27"/>
      <c r="AI141" s="27"/>
      <c r="AJ141" s="27"/>
    </row>
    <row r="142" spans="1:36" s="33" customFormat="1" x14ac:dyDescent="0.3">
      <c r="A142" s="66"/>
      <c r="B142" s="32"/>
      <c r="C142" s="32"/>
      <c r="D142" s="32"/>
      <c r="E142" s="32"/>
      <c r="F142" s="32"/>
      <c r="G142" s="32"/>
      <c r="H142" s="32"/>
      <c r="I142" s="32"/>
      <c r="J142" s="32"/>
      <c r="K142" s="32"/>
      <c r="L142" s="32"/>
      <c r="M142" s="32"/>
      <c r="N142" s="27"/>
      <c r="O142" s="32"/>
      <c r="P142" s="32"/>
      <c r="Q142" s="32"/>
      <c r="R142" s="27"/>
      <c r="S142" s="27"/>
      <c r="T142" s="27"/>
      <c r="U142" s="27"/>
      <c r="V142" s="27"/>
      <c r="W142" s="27"/>
      <c r="X142" s="27"/>
      <c r="Y142" s="27"/>
      <c r="Z142" s="27"/>
      <c r="AA142" s="27"/>
      <c r="AB142" s="27"/>
      <c r="AC142" s="27"/>
      <c r="AD142" s="27"/>
      <c r="AE142" s="27"/>
      <c r="AF142" s="27"/>
      <c r="AG142" s="27"/>
      <c r="AH142" s="27"/>
      <c r="AI142" s="27"/>
      <c r="AJ142" s="27"/>
    </row>
    <row r="143" spans="1:36" s="33" customFormat="1" x14ac:dyDescent="0.3">
      <c r="A143" s="66"/>
      <c r="B143" s="32"/>
      <c r="C143" s="32"/>
      <c r="D143" s="32"/>
      <c r="E143" s="32"/>
      <c r="F143" s="32"/>
      <c r="G143" s="32"/>
      <c r="H143" s="32"/>
      <c r="I143" s="32"/>
      <c r="J143" s="32"/>
      <c r="K143" s="32"/>
      <c r="L143" s="32"/>
      <c r="M143" s="32"/>
      <c r="N143" s="27"/>
      <c r="O143" s="32"/>
      <c r="P143" s="32"/>
      <c r="Q143" s="32"/>
      <c r="R143" s="27"/>
      <c r="S143" s="27"/>
      <c r="T143" s="27"/>
      <c r="U143" s="27"/>
      <c r="V143" s="27"/>
      <c r="W143" s="27"/>
      <c r="X143" s="27"/>
      <c r="Y143" s="27"/>
      <c r="Z143" s="27"/>
      <c r="AA143" s="27"/>
      <c r="AB143" s="27"/>
      <c r="AC143" s="27"/>
      <c r="AD143" s="27"/>
      <c r="AE143" s="27"/>
      <c r="AF143" s="27"/>
      <c r="AG143" s="27"/>
      <c r="AH143" s="27"/>
      <c r="AI143" s="27"/>
      <c r="AJ143" s="27"/>
    </row>
    <row r="144" spans="1:36" s="33" customFormat="1" x14ac:dyDescent="0.3">
      <c r="A144" s="66"/>
      <c r="B144" s="32"/>
      <c r="C144" s="32"/>
      <c r="D144" s="32"/>
      <c r="E144" s="32"/>
      <c r="F144" s="32"/>
      <c r="G144" s="32"/>
      <c r="H144" s="32"/>
      <c r="I144" s="32"/>
      <c r="J144" s="32"/>
      <c r="K144" s="32"/>
      <c r="L144" s="32"/>
      <c r="M144" s="32"/>
      <c r="N144" s="27"/>
      <c r="O144" s="32"/>
      <c r="P144" s="32"/>
      <c r="Q144" s="32"/>
      <c r="R144" s="27"/>
      <c r="S144" s="27"/>
      <c r="T144" s="27"/>
      <c r="U144" s="27"/>
      <c r="V144" s="27"/>
      <c r="W144" s="27"/>
      <c r="X144" s="27"/>
      <c r="Y144" s="27"/>
      <c r="Z144" s="27"/>
      <c r="AA144" s="27"/>
      <c r="AB144" s="27"/>
      <c r="AC144" s="27"/>
      <c r="AD144" s="27"/>
      <c r="AE144" s="27"/>
      <c r="AF144" s="27"/>
      <c r="AG144" s="27"/>
      <c r="AH144" s="27"/>
      <c r="AI144" s="27"/>
      <c r="AJ144" s="27"/>
    </row>
    <row r="145" spans="1:36" s="33" customFormat="1" x14ac:dyDescent="0.3">
      <c r="A145" s="66"/>
      <c r="B145" s="32"/>
      <c r="C145" s="32"/>
      <c r="D145" s="32"/>
      <c r="E145" s="32"/>
      <c r="F145" s="32"/>
      <c r="G145" s="32"/>
      <c r="H145" s="32"/>
      <c r="I145" s="32"/>
      <c r="J145" s="32"/>
      <c r="K145" s="32"/>
      <c r="L145" s="32"/>
      <c r="M145" s="32"/>
      <c r="N145" s="27"/>
      <c r="O145" s="32"/>
      <c r="P145" s="32"/>
      <c r="Q145" s="32"/>
      <c r="R145" s="27"/>
      <c r="S145" s="27"/>
      <c r="T145" s="27"/>
      <c r="U145" s="27"/>
      <c r="V145" s="27"/>
      <c r="W145" s="27"/>
      <c r="X145" s="27"/>
      <c r="Y145" s="27"/>
      <c r="Z145" s="27"/>
      <c r="AA145" s="27"/>
      <c r="AB145" s="27"/>
      <c r="AC145" s="27"/>
      <c r="AD145" s="27"/>
      <c r="AE145" s="27"/>
      <c r="AF145" s="27"/>
      <c r="AG145" s="27"/>
      <c r="AH145" s="27"/>
      <c r="AI145" s="27"/>
      <c r="AJ145" s="27"/>
    </row>
    <row r="146" spans="1:36" s="33" customFormat="1" x14ac:dyDescent="0.3">
      <c r="A146" s="66"/>
      <c r="B146" s="32"/>
      <c r="C146" s="32"/>
      <c r="D146" s="32"/>
      <c r="E146" s="32"/>
      <c r="F146" s="32"/>
      <c r="G146" s="32"/>
      <c r="H146" s="32"/>
      <c r="I146" s="32"/>
      <c r="J146" s="32"/>
      <c r="K146" s="32"/>
      <c r="L146" s="32"/>
      <c r="M146" s="32"/>
      <c r="N146" s="27"/>
      <c r="O146" s="32"/>
      <c r="P146" s="32"/>
      <c r="Q146" s="32"/>
      <c r="R146" s="27"/>
      <c r="S146" s="27"/>
      <c r="T146" s="27"/>
      <c r="U146" s="27"/>
      <c r="V146" s="27"/>
      <c r="W146" s="27"/>
      <c r="X146" s="27"/>
      <c r="Y146" s="27"/>
      <c r="Z146" s="27"/>
      <c r="AA146" s="27"/>
      <c r="AB146" s="27"/>
      <c r="AC146" s="27"/>
      <c r="AD146" s="27"/>
      <c r="AE146" s="27"/>
      <c r="AF146" s="27"/>
      <c r="AG146" s="27"/>
      <c r="AH146" s="27"/>
      <c r="AI146" s="27"/>
      <c r="AJ146" s="27"/>
    </row>
    <row r="147" spans="1:36" s="33" customFormat="1" x14ac:dyDescent="0.3">
      <c r="A147" s="66"/>
      <c r="B147" s="32"/>
      <c r="C147" s="32"/>
      <c r="D147" s="32"/>
      <c r="E147" s="32"/>
      <c r="F147" s="32"/>
      <c r="G147" s="32"/>
      <c r="H147" s="32"/>
      <c r="I147" s="32"/>
      <c r="J147" s="32"/>
      <c r="K147" s="32"/>
      <c r="L147" s="32"/>
      <c r="M147" s="32"/>
      <c r="N147" s="27"/>
      <c r="O147" s="32"/>
      <c r="P147" s="32"/>
      <c r="Q147" s="32"/>
      <c r="R147" s="27"/>
      <c r="S147" s="27"/>
      <c r="T147" s="27"/>
      <c r="U147" s="27"/>
      <c r="V147" s="27"/>
      <c r="W147" s="27"/>
      <c r="X147" s="27"/>
      <c r="Y147" s="27"/>
      <c r="Z147" s="27"/>
      <c r="AA147" s="27"/>
      <c r="AB147" s="27"/>
      <c r="AC147" s="27"/>
      <c r="AD147" s="27"/>
      <c r="AE147" s="27"/>
      <c r="AF147" s="27"/>
      <c r="AG147" s="27"/>
      <c r="AH147" s="27"/>
      <c r="AI147" s="27"/>
      <c r="AJ147" s="27"/>
    </row>
    <row r="148" spans="1:36" s="33" customFormat="1" x14ac:dyDescent="0.3">
      <c r="A148" s="66"/>
      <c r="B148" s="32"/>
      <c r="C148" s="32"/>
      <c r="D148" s="32"/>
      <c r="E148" s="32"/>
      <c r="F148" s="32"/>
      <c r="G148" s="32"/>
      <c r="H148" s="32"/>
      <c r="I148" s="32"/>
      <c r="J148" s="32"/>
      <c r="K148" s="32"/>
      <c r="L148" s="32"/>
      <c r="M148" s="32"/>
      <c r="N148" s="27"/>
      <c r="O148" s="32"/>
      <c r="P148" s="32"/>
      <c r="Q148" s="32"/>
      <c r="R148" s="27"/>
      <c r="S148" s="27"/>
      <c r="T148" s="27"/>
      <c r="U148" s="27"/>
      <c r="V148" s="27"/>
      <c r="W148" s="27"/>
      <c r="X148" s="27"/>
      <c r="Y148" s="27"/>
      <c r="Z148" s="27"/>
      <c r="AA148" s="27"/>
      <c r="AB148" s="27"/>
      <c r="AC148" s="27"/>
      <c r="AD148" s="27"/>
      <c r="AE148" s="27"/>
      <c r="AF148" s="27"/>
      <c r="AG148" s="27"/>
      <c r="AH148" s="27"/>
      <c r="AI148" s="27"/>
      <c r="AJ148" s="27"/>
    </row>
    <row r="149" spans="1:36" s="33" customFormat="1" x14ac:dyDescent="0.3">
      <c r="A149" s="66"/>
      <c r="B149" s="32"/>
      <c r="C149" s="32"/>
      <c r="D149" s="32"/>
      <c r="E149" s="32"/>
      <c r="F149" s="32"/>
      <c r="G149" s="32"/>
      <c r="H149" s="32"/>
      <c r="I149" s="32"/>
      <c r="J149" s="32"/>
      <c r="K149" s="32"/>
      <c r="L149" s="32"/>
      <c r="M149" s="32"/>
      <c r="N149" s="27"/>
      <c r="O149" s="32"/>
      <c r="P149" s="32"/>
      <c r="Q149" s="32"/>
      <c r="R149" s="27"/>
      <c r="S149" s="27"/>
      <c r="T149" s="27"/>
      <c r="U149" s="27"/>
      <c r="V149" s="27"/>
      <c r="W149" s="27"/>
      <c r="X149" s="27"/>
      <c r="Y149" s="27"/>
      <c r="Z149" s="27"/>
      <c r="AA149" s="27"/>
      <c r="AB149" s="27"/>
      <c r="AC149" s="27"/>
      <c r="AD149" s="27"/>
      <c r="AE149" s="27"/>
      <c r="AF149" s="27"/>
      <c r="AG149" s="27"/>
      <c r="AH149" s="27"/>
      <c r="AI149" s="27"/>
      <c r="AJ149" s="27"/>
    </row>
    <row r="150" spans="1:36" s="33" customFormat="1" x14ac:dyDescent="0.3">
      <c r="A150" s="66"/>
      <c r="B150" s="32"/>
      <c r="C150" s="32"/>
      <c r="D150" s="32"/>
      <c r="E150" s="32"/>
      <c r="F150" s="32"/>
      <c r="G150" s="32"/>
      <c r="H150" s="32"/>
      <c r="I150" s="32"/>
      <c r="J150" s="32"/>
      <c r="K150" s="32"/>
      <c r="L150" s="32"/>
      <c r="M150" s="32"/>
      <c r="N150" s="27"/>
      <c r="O150" s="32"/>
      <c r="P150" s="32"/>
      <c r="Q150" s="32"/>
      <c r="R150" s="27"/>
      <c r="S150" s="27"/>
      <c r="T150" s="27"/>
      <c r="U150" s="27"/>
      <c r="V150" s="27"/>
      <c r="W150" s="27"/>
      <c r="X150" s="27"/>
      <c r="Y150" s="27"/>
      <c r="Z150" s="27"/>
      <c r="AA150" s="27"/>
      <c r="AB150" s="27"/>
      <c r="AC150" s="27"/>
      <c r="AD150" s="27"/>
      <c r="AE150" s="27"/>
      <c r="AF150" s="27"/>
      <c r="AG150" s="27"/>
      <c r="AH150" s="27"/>
      <c r="AI150" s="27"/>
      <c r="AJ150" s="27"/>
    </row>
    <row r="151" spans="1:36" s="33" customFormat="1" x14ac:dyDescent="0.3">
      <c r="A151" s="66"/>
      <c r="B151" s="32"/>
      <c r="C151" s="32"/>
      <c r="D151" s="32"/>
      <c r="E151" s="32"/>
      <c r="F151" s="32"/>
      <c r="G151" s="32"/>
      <c r="H151" s="32"/>
      <c r="I151" s="32"/>
      <c r="J151" s="32"/>
      <c r="K151" s="32"/>
      <c r="L151" s="32"/>
      <c r="M151" s="32"/>
      <c r="N151" s="27"/>
      <c r="O151" s="32"/>
      <c r="P151" s="32"/>
      <c r="Q151" s="32"/>
      <c r="R151" s="27"/>
      <c r="S151" s="27"/>
      <c r="T151" s="27"/>
      <c r="U151" s="27"/>
      <c r="V151" s="27"/>
      <c r="W151" s="27"/>
      <c r="X151" s="27"/>
      <c r="Y151" s="27"/>
      <c r="Z151" s="27"/>
      <c r="AA151" s="27"/>
      <c r="AB151" s="27"/>
      <c r="AC151" s="27"/>
      <c r="AD151" s="27"/>
      <c r="AE151" s="27"/>
      <c r="AF151" s="27"/>
      <c r="AG151" s="27"/>
      <c r="AH151" s="27"/>
      <c r="AI151" s="27"/>
      <c r="AJ151" s="27"/>
    </row>
    <row r="152" spans="1:36" s="33" customFormat="1" x14ac:dyDescent="0.3">
      <c r="A152" s="66"/>
      <c r="B152" s="32"/>
      <c r="C152" s="32"/>
      <c r="D152" s="32"/>
      <c r="E152" s="32"/>
      <c r="F152" s="32"/>
      <c r="G152" s="32"/>
      <c r="H152" s="32"/>
      <c r="I152" s="32"/>
      <c r="J152" s="32"/>
      <c r="K152" s="32"/>
      <c r="L152" s="32"/>
      <c r="M152" s="32"/>
      <c r="N152" s="27"/>
      <c r="O152" s="32"/>
      <c r="P152" s="32"/>
      <c r="Q152" s="32"/>
      <c r="R152" s="27"/>
      <c r="S152" s="27"/>
      <c r="T152" s="27"/>
      <c r="U152" s="27"/>
      <c r="V152" s="27"/>
      <c r="W152" s="27"/>
      <c r="X152" s="27"/>
      <c r="Y152" s="27"/>
      <c r="Z152" s="27"/>
      <c r="AA152" s="27"/>
      <c r="AB152" s="27"/>
      <c r="AC152" s="27"/>
      <c r="AD152" s="27"/>
      <c r="AE152" s="27"/>
      <c r="AF152" s="27"/>
      <c r="AG152" s="27"/>
      <c r="AH152" s="27"/>
      <c r="AI152" s="27"/>
      <c r="AJ152" s="27"/>
    </row>
    <row r="153" spans="1:36" s="33" customFormat="1" x14ac:dyDescent="0.3">
      <c r="A153" s="66"/>
      <c r="B153" s="32"/>
      <c r="C153" s="32"/>
      <c r="D153" s="32"/>
      <c r="E153" s="32"/>
      <c r="F153" s="32"/>
      <c r="G153" s="32"/>
      <c r="H153" s="32"/>
      <c r="I153" s="32"/>
      <c r="J153" s="32"/>
      <c r="K153" s="32"/>
      <c r="L153" s="32"/>
      <c r="M153" s="32"/>
      <c r="N153" s="27"/>
      <c r="O153" s="32"/>
      <c r="P153" s="32"/>
      <c r="Q153" s="32"/>
      <c r="R153" s="27"/>
      <c r="S153" s="27"/>
      <c r="T153" s="27"/>
      <c r="U153" s="27"/>
      <c r="V153" s="27"/>
      <c r="W153" s="27"/>
      <c r="X153" s="27"/>
      <c r="Y153" s="27"/>
      <c r="Z153" s="27"/>
      <c r="AA153" s="27"/>
      <c r="AB153" s="27"/>
      <c r="AC153" s="27"/>
      <c r="AD153" s="27"/>
      <c r="AE153" s="27"/>
      <c r="AF153" s="27"/>
      <c r="AG153" s="27"/>
      <c r="AH153" s="27"/>
      <c r="AI153" s="27"/>
      <c r="AJ153" s="27"/>
    </row>
    <row r="154" spans="1:36" s="33" customFormat="1" x14ac:dyDescent="0.3">
      <c r="A154" s="66"/>
      <c r="B154" s="32"/>
      <c r="C154" s="32"/>
      <c r="D154" s="32"/>
      <c r="E154" s="32"/>
      <c r="F154" s="32"/>
      <c r="G154" s="32"/>
      <c r="H154" s="32"/>
      <c r="I154" s="32"/>
      <c r="J154" s="32"/>
      <c r="K154" s="32"/>
      <c r="L154" s="32"/>
      <c r="M154" s="32"/>
      <c r="N154" s="27"/>
      <c r="O154" s="32"/>
      <c r="P154" s="32"/>
      <c r="Q154" s="32"/>
      <c r="R154" s="27"/>
      <c r="S154" s="27"/>
      <c r="T154" s="27"/>
      <c r="U154" s="27"/>
      <c r="V154" s="27"/>
      <c r="W154" s="27"/>
      <c r="X154" s="27"/>
      <c r="Y154" s="27"/>
      <c r="Z154" s="27"/>
      <c r="AA154" s="27"/>
      <c r="AB154" s="27"/>
      <c r="AC154" s="27"/>
      <c r="AD154" s="27"/>
      <c r="AE154" s="27"/>
      <c r="AF154" s="27"/>
      <c r="AG154" s="27"/>
      <c r="AH154" s="27"/>
      <c r="AI154" s="27"/>
      <c r="AJ154" s="27"/>
    </row>
    <row r="155" spans="1:36" s="33" customFormat="1" x14ac:dyDescent="0.3">
      <c r="A155" s="66"/>
      <c r="B155" s="32"/>
      <c r="C155" s="32"/>
      <c r="D155" s="32"/>
      <c r="E155" s="32"/>
      <c r="F155" s="32"/>
      <c r="G155" s="32"/>
      <c r="H155" s="32"/>
      <c r="I155" s="32"/>
      <c r="J155" s="32"/>
      <c r="K155" s="32"/>
      <c r="L155" s="32"/>
      <c r="M155" s="32"/>
      <c r="N155" s="27"/>
      <c r="O155" s="32"/>
      <c r="P155" s="32"/>
      <c r="Q155" s="32"/>
      <c r="R155" s="27"/>
      <c r="S155" s="27"/>
      <c r="T155" s="27"/>
      <c r="U155" s="27"/>
      <c r="V155" s="27"/>
      <c r="W155" s="27"/>
      <c r="X155" s="27"/>
      <c r="Y155" s="27"/>
      <c r="Z155" s="27"/>
      <c r="AA155" s="27"/>
      <c r="AB155" s="27"/>
      <c r="AC155" s="27"/>
      <c r="AD155" s="27"/>
      <c r="AE155" s="27"/>
      <c r="AF155" s="27"/>
      <c r="AG155" s="27"/>
      <c r="AH155" s="27"/>
      <c r="AI155" s="27"/>
      <c r="AJ155" s="27"/>
    </row>
    <row r="156" spans="1:36" s="33" customFormat="1" x14ac:dyDescent="0.3">
      <c r="A156" s="66"/>
      <c r="B156" s="32"/>
      <c r="C156" s="32"/>
      <c r="D156" s="32"/>
      <c r="E156" s="32"/>
      <c r="F156" s="32"/>
      <c r="G156" s="32"/>
      <c r="H156" s="32"/>
      <c r="I156" s="32"/>
      <c r="J156" s="32"/>
      <c r="K156" s="32"/>
      <c r="L156" s="32"/>
      <c r="M156" s="32"/>
      <c r="N156" s="27"/>
      <c r="O156" s="32"/>
      <c r="P156" s="32"/>
      <c r="Q156" s="32"/>
      <c r="R156" s="27"/>
      <c r="S156" s="27"/>
      <c r="T156" s="27"/>
      <c r="U156" s="27"/>
      <c r="V156" s="27"/>
      <c r="W156" s="27"/>
      <c r="X156" s="27"/>
      <c r="Y156" s="27"/>
      <c r="Z156" s="27"/>
      <c r="AA156" s="27"/>
      <c r="AB156" s="27"/>
      <c r="AC156" s="27"/>
      <c r="AD156" s="27"/>
      <c r="AE156" s="27"/>
      <c r="AF156" s="27"/>
      <c r="AG156" s="27"/>
      <c r="AH156" s="27"/>
      <c r="AI156" s="27"/>
      <c r="AJ156" s="27"/>
    </row>
    <row r="157" spans="1:36" s="33" customFormat="1" x14ac:dyDescent="0.3">
      <c r="A157" s="66"/>
      <c r="B157" s="32"/>
      <c r="C157" s="32"/>
      <c r="D157" s="32"/>
      <c r="E157" s="32"/>
      <c r="F157" s="32"/>
      <c r="G157" s="32"/>
      <c r="H157" s="32"/>
      <c r="I157" s="32"/>
      <c r="J157" s="32"/>
      <c r="K157" s="32"/>
      <c r="L157" s="32"/>
      <c r="M157" s="32"/>
      <c r="N157" s="27"/>
      <c r="O157" s="32"/>
      <c r="P157" s="32"/>
      <c r="Q157" s="32"/>
      <c r="R157" s="27"/>
      <c r="S157" s="27"/>
      <c r="T157" s="27"/>
      <c r="U157" s="27"/>
      <c r="V157" s="27"/>
      <c r="W157" s="27"/>
      <c r="X157" s="27"/>
      <c r="Y157" s="27"/>
      <c r="Z157" s="27"/>
      <c r="AA157" s="27"/>
      <c r="AB157" s="27"/>
      <c r="AC157" s="27"/>
      <c r="AD157" s="27"/>
      <c r="AE157" s="27"/>
      <c r="AF157" s="27"/>
      <c r="AG157" s="27"/>
      <c r="AH157" s="27"/>
      <c r="AI157" s="27"/>
      <c r="AJ157" s="27"/>
    </row>
    <row r="158" spans="1:36" s="33" customFormat="1" x14ac:dyDescent="0.3">
      <c r="A158" s="66"/>
      <c r="B158" s="32"/>
      <c r="C158" s="32"/>
      <c r="D158" s="32"/>
      <c r="E158" s="32"/>
      <c r="F158" s="32"/>
      <c r="G158" s="32"/>
      <c r="H158" s="32"/>
      <c r="I158" s="32"/>
      <c r="J158" s="32"/>
      <c r="K158" s="32"/>
      <c r="L158" s="32"/>
      <c r="M158" s="32"/>
      <c r="N158" s="27"/>
      <c r="O158" s="32"/>
      <c r="P158" s="32"/>
      <c r="Q158" s="32"/>
      <c r="R158" s="27"/>
      <c r="S158" s="27"/>
      <c r="T158" s="27"/>
      <c r="U158" s="27"/>
      <c r="V158" s="27"/>
      <c r="W158" s="27"/>
      <c r="X158" s="27"/>
      <c r="Y158" s="27"/>
      <c r="Z158" s="27"/>
      <c r="AA158" s="27"/>
      <c r="AB158" s="27"/>
      <c r="AC158" s="27"/>
      <c r="AD158" s="27"/>
      <c r="AE158" s="27"/>
      <c r="AF158" s="27"/>
      <c r="AG158" s="27"/>
      <c r="AH158" s="27"/>
      <c r="AI158" s="27"/>
      <c r="AJ158" s="27"/>
    </row>
    <row r="159" spans="1:36" s="33" customFormat="1" x14ac:dyDescent="0.3">
      <c r="A159" s="66"/>
      <c r="B159" s="32"/>
      <c r="C159" s="32"/>
      <c r="D159" s="32"/>
      <c r="E159" s="32"/>
      <c r="F159" s="32"/>
      <c r="G159" s="32"/>
      <c r="H159" s="32"/>
      <c r="I159" s="32"/>
      <c r="J159" s="32"/>
      <c r="K159" s="32"/>
      <c r="L159" s="32"/>
      <c r="M159" s="32"/>
      <c r="N159" s="27"/>
      <c r="O159" s="32"/>
      <c r="P159" s="32"/>
      <c r="Q159" s="32"/>
      <c r="R159" s="27"/>
      <c r="S159" s="27"/>
      <c r="T159" s="27"/>
      <c r="U159" s="27"/>
      <c r="V159" s="27"/>
      <c r="W159" s="27"/>
      <c r="X159" s="27"/>
      <c r="Y159" s="27"/>
      <c r="Z159" s="27"/>
      <c r="AA159" s="27"/>
      <c r="AB159" s="27"/>
      <c r="AC159" s="27"/>
      <c r="AD159" s="27"/>
      <c r="AE159" s="27"/>
      <c r="AF159" s="27"/>
      <c r="AG159" s="27"/>
      <c r="AH159" s="27"/>
      <c r="AI159" s="27"/>
      <c r="AJ159" s="27"/>
    </row>
    <row r="160" spans="1:36" s="33" customFormat="1" x14ac:dyDescent="0.3">
      <c r="A160" s="66"/>
      <c r="B160" s="32"/>
      <c r="C160" s="32"/>
      <c r="D160" s="32"/>
      <c r="E160" s="32"/>
      <c r="F160" s="32"/>
      <c r="G160" s="32"/>
      <c r="H160" s="32"/>
      <c r="I160" s="32"/>
      <c r="J160" s="32"/>
      <c r="K160" s="32"/>
      <c r="L160" s="32"/>
      <c r="M160" s="32"/>
      <c r="N160" s="27"/>
      <c r="O160" s="32"/>
      <c r="P160" s="32"/>
      <c r="Q160" s="32"/>
      <c r="R160" s="27"/>
      <c r="S160" s="27"/>
      <c r="T160" s="27"/>
      <c r="U160" s="27"/>
      <c r="V160" s="27"/>
      <c r="W160" s="27"/>
      <c r="X160" s="27"/>
      <c r="Y160" s="27"/>
      <c r="Z160" s="27"/>
      <c r="AA160" s="27"/>
      <c r="AB160" s="27"/>
      <c r="AC160" s="27"/>
      <c r="AD160" s="27"/>
      <c r="AE160" s="27"/>
      <c r="AF160" s="27"/>
      <c r="AG160" s="27"/>
      <c r="AH160" s="27"/>
      <c r="AI160" s="27"/>
      <c r="AJ160" s="27"/>
    </row>
    <row r="161" spans="1:36" s="33" customFormat="1" x14ac:dyDescent="0.3">
      <c r="A161" s="66"/>
      <c r="B161" s="32"/>
      <c r="C161" s="32"/>
      <c r="D161" s="32"/>
      <c r="E161" s="32"/>
      <c r="F161" s="32"/>
      <c r="G161" s="32"/>
      <c r="H161" s="32"/>
      <c r="I161" s="32"/>
      <c r="J161" s="32"/>
      <c r="K161" s="32"/>
      <c r="L161" s="32"/>
      <c r="M161" s="32"/>
      <c r="N161" s="27"/>
      <c r="O161" s="32"/>
      <c r="P161" s="32"/>
      <c r="Q161" s="32"/>
      <c r="R161" s="27"/>
      <c r="S161" s="27"/>
      <c r="T161" s="27"/>
      <c r="U161" s="27"/>
      <c r="V161" s="27"/>
      <c r="W161" s="27"/>
      <c r="X161" s="27"/>
      <c r="Y161" s="27"/>
      <c r="Z161" s="27"/>
      <c r="AA161" s="27"/>
      <c r="AB161" s="27"/>
      <c r="AC161" s="27"/>
      <c r="AD161" s="27"/>
      <c r="AE161" s="27"/>
      <c r="AF161" s="27"/>
      <c r="AG161" s="27"/>
      <c r="AH161" s="27"/>
      <c r="AI161" s="27"/>
      <c r="AJ161" s="27"/>
    </row>
    <row r="162" spans="1:36" s="33" customFormat="1" x14ac:dyDescent="0.3">
      <c r="A162" s="66"/>
      <c r="B162" s="32"/>
      <c r="C162" s="32"/>
      <c r="D162" s="32"/>
      <c r="E162" s="32"/>
      <c r="F162" s="32"/>
      <c r="G162" s="32"/>
      <c r="H162" s="32"/>
      <c r="I162" s="32"/>
      <c r="J162" s="32"/>
      <c r="K162" s="32"/>
      <c r="L162" s="32"/>
      <c r="M162" s="32"/>
      <c r="N162" s="27"/>
      <c r="O162" s="32"/>
      <c r="P162" s="32"/>
      <c r="Q162" s="32"/>
      <c r="R162" s="27"/>
      <c r="S162" s="27"/>
      <c r="T162" s="27"/>
      <c r="U162" s="27"/>
      <c r="V162" s="27"/>
      <c r="W162" s="27"/>
      <c r="X162" s="27"/>
      <c r="Y162" s="27"/>
      <c r="Z162" s="27"/>
      <c r="AA162" s="27"/>
      <c r="AB162" s="27"/>
      <c r="AC162" s="27"/>
      <c r="AD162" s="27"/>
      <c r="AE162" s="27"/>
      <c r="AF162" s="27"/>
      <c r="AG162" s="27"/>
      <c r="AH162" s="27"/>
      <c r="AI162" s="27"/>
      <c r="AJ162" s="27"/>
    </row>
    <row r="163" spans="1:36" s="33" customFormat="1" x14ac:dyDescent="0.3">
      <c r="A163" s="66"/>
      <c r="B163" s="32"/>
      <c r="C163" s="32"/>
      <c r="D163" s="32"/>
      <c r="E163" s="32"/>
      <c r="F163" s="32"/>
      <c r="G163" s="32"/>
      <c r="H163" s="32"/>
      <c r="I163" s="32"/>
      <c r="J163" s="32"/>
      <c r="K163" s="32"/>
      <c r="L163" s="32"/>
      <c r="M163" s="32"/>
      <c r="N163" s="27"/>
      <c r="O163" s="32"/>
      <c r="P163" s="32"/>
      <c r="Q163" s="32"/>
      <c r="R163" s="27"/>
      <c r="S163" s="27"/>
      <c r="T163" s="27"/>
      <c r="U163" s="27"/>
      <c r="V163" s="27"/>
      <c r="W163" s="27"/>
      <c r="X163" s="27"/>
      <c r="Y163" s="27"/>
      <c r="Z163" s="27"/>
      <c r="AA163" s="27"/>
      <c r="AB163" s="27"/>
      <c r="AC163" s="27"/>
      <c r="AD163" s="27"/>
      <c r="AE163" s="27"/>
      <c r="AF163" s="27"/>
      <c r="AG163" s="27"/>
      <c r="AH163" s="27"/>
      <c r="AI163" s="27"/>
      <c r="AJ163" s="27"/>
    </row>
    <row r="164" spans="1:36" s="33" customFormat="1" x14ac:dyDescent="0.3">
      <c r="A164" s="66"/>
      <c r="B164" s="32"/>
      <c r="C164" s="32"/>
      <c r="D164" s="32"/>
      <c r="E164" s="32"/>
      <c r="F164" s="32"/>
      <c r="G164" s="32"/>
      <c r="H164" s="32"/>
      <c r="I164" s="32"/>
      <c r="J164" s="32"/>
      <c r="K164" s="32"/>
      <c r="L164" s="32"/>
      <c r="M164" s="32"/>
      <c r="N164" s="27"/>
      <c r="O164" s="32"/>
      <c r="P164" s="32"/>
      <c r="Q164" s="32"/>
      <c r="R164" s="27"/>
      <c r="S164" s="27"/>
      <c r="T164" s="27"/>
      <c r="U164" s="27"/>
      <c r="V164" s="27"/>
      <c r="W164" s="27"/>
      <c r="X164" s="27"/>
      <c r="Y164" s="27"/>
      <c r="Z164" s="27"/>
      <c r="AA164" s="27"/>
      <c r="AB164" s="27"/>
      <c r="AC164" s="27"/>
      <c r="AD164" s="27"/>
      <c r="AE164" s="27"/>
      <c r="AF164" s="27"/>
      <c r="AG164" s="27"/>
      <c r="AH164" s="27"/>
      <c r="AI164" s="27"/>
      <c r="AJ164" s="27"/>
    </row>
    <row r="165" spans="1:36" s="33" customFormat="1" x14ac:dyDescent="0.3">
      <c r="A165" s="66"/>
      <c r="B165" s="32"/>
      <c r="C165" s="32"/>
      <c r="D165" s="32"/>
      <c r="E165" s="32"/>
      <c r="F165" s="32"/>
      <c r="G165" s="32"/>
      <c r="H165" s="32"/>
      <c r="I165" s="32"/>
      <c r="J165" s="32"/>
      <c r="K165" s="32"/>
      <c r="L165" s="32"/>
      <c r="M165" s="32"/>
      <c r="N165" s="27"/>
      <c r="O165" s="32"/>
      <c r="P165" s="32"/>
      <c r="Q165" s="32"/>
      <c r="R165" s="27"/>
      <c r="S165" s="27"/>
      <c r="T165" s="27"/>
      <c r="U165" s="27"/>
      <c r="V165" s="27"/>
      <c r="W165" s="27"/>
      <c r="X165" s="27"/>
      <c r="Y165" s="27"/>
      <c r="Z165" s="27"/>
      <c r="AA165" s="27"/>
      <c r="AB165" s="27"/>
      <c r="AC165" s="27"/>
      <c r="AD165" s="27"/>
      <c r="AE165" s="27"/>
      <c r="AF165" s="27"/>
      <c r="AG165" s="27"/>
      <c r="AH165" s="27"/>
      <c r="AI165" s="27"/>
      <c r="AJ165" s="27"/>
    </row>
    <row r="166" spans="1:36" s="33" customFormat="1" x14ac:dyDescent="0.3">
      <c r="A166" s="66"/>
      <c r="B166" s="32"/>
      <c r="C166" s="32"/>
      <c r="D166" s="32"/>
      <c r="E166" s="32"/>
      <c r="F166" s="32"/>
      <c r="G166" s="32"/>
      <c r="H166" s="32"/>
      <c r="I166" s="32"/>
      <c r="J166" s="32"/>
      <c r="K166" s="32"/>
      <c r="L166" s="32"/>
      <c r="M166" s="32"/>
      <c r="N166" s="27"/>
      <c r="O166" s="32"/>
      <c r="P166" s="32"/>
      <c r="Q166" s="32"/>
      <c r="R166" s="27"/>
      <c r="S166" s="27"/>
      <c r="T166" s="27"/>
      <c r="U166" s="27"/>
      <c r="V166" s="27"/>
      <c r="W166" s="27"/>
      <c r="X166" s="27"/>
      <c r="Y166" s="27"/>
      <c r="Z166" s="27"/>
      <c r="AA166" s="27"/>
      <c r="AB166" s="27"/>
      <c r="AC166" s="27"/>
      <c r="AD166" s="27"/>
      <c r="AE166" s="27"/>
      <c r="AF166" s="27"/>
      <c r="AG166" s="27"/>
      <c r="AH166" s="27"/>
      <c r="AI166" s="27"/>
      <c r="AJ166" s="27"/>
    </row>
    <row r="167" spans="1:36" s="33" customFormat="1" x14ac:dyDescent="0.3">
      <c r="A167" s="66"/>
      <c r="B167" s="32"/>
      <c r="C167" s="32"/>
      <c r="D167" s="32"/>
      <c r="E167" s="32"/>
      <c r="F167" s="32"/>
      <c r="G167" s="32"/>
      <c r="H167" s="32"/>
      <c r="I167" s="32"/>
      <c r="J167" s="32"/>
      <c r="K167" s="32"/>
      <c r="L167" s="32"/>
      <c r="M167" s="32"/>
      <c r="N167" s="27"/>
      <c r="O167" s="32"/>
      <c r="P167" s="32"/>
      <c r="Q167" s="32"/>
      <c r="R167" s="27"/>
      <c r="S167" s="27"/>
      <c r="T167" s="27"/>
      <c r="U167" s="27"/>
      <c r="V167" s="27"/>
      <c r="W167" s="27"/>
      <c r="X167" s="27"/>
      <c r="Y167" s="27"/>
      <c r="Z167" s="27"/>
      <c r="AA167" s="27"/>
      <c r="AB167" s="27"/>
      <c r="AC167" s="27"/>
      <c r="AD167" s="27"/>
      <c r="AE167" s="27"/>
      <c r="AF167" s="27"/>
      <c r="AG167" s="27"/>
      <c r="AH167" s="27"/>
      <c r="AI167" s="27"/>
      <c r="AJ167" s="27"/>
    </row>
    <row r="168" spans="1:36" s="33" customFormat="1" x14ac:dyDescent="0.3">
      <c r="A168" s="66"/>
      <c r="B168" s="32"/>
      <c r="C168" s="32"/>
      <c r="D168" s="32"/>
      <c r="E168" s="32"/>
      <c r="F168" s="32"/>
      <c r="G168" s="32"/>
      <c r="H168" s="32"/>
      <c r="I168" s="32"/>
      <c r="J168" s="32"/>
      <c r="K168" s="32"/>
      <c r="L168" s="32"/>
      <c r="M168" s="32"/>
      <c r="N168" s="27"/>
      <c r="O168" s="32"/>
      <c r="P168" s="32"/>
      <c r="Q168" s="32"/>
      <c r="R168" s="27"/>
      <c r="S168" s="27"/>
      <c r="T168" s="27"/>
      <c r="U168" s="27"/>
      <c r="V168" s="27"/>
      <c r="W168" s="27"/>
      <c r="X168" s="27"/>
      <c r="Y168" s="27"/>
      <c r="Z168" s="27"/>
      <c r="AA168" s="27"/>
      <c r="AB168" s="27"/>
      <c r="AC168" s="27"/>
      <c r="AD168" s="27"/>
      <c r="AE168" s="27"/>
      <c r="AF168" s="27"/>
      <c r="AG168" s="27"/>
      <c r="AH168" s="27"/>
      <c r="AI168" s="27"/>
      <c r="AJ168" s="27"/>
    </row>
    <row r="169" spans="1:36" s="33" customFormat="1" x14ac:dyDescent="0.3">
      <c r="A169" s="66"/>
      <c r="B169" s="32"/>
      <c r="C169" s="32"/>
      <c r="D169" s="32"/>
      <c r="E169" s="32"/>
      <c r="F169" s="32"/>
      <c r="G169" s="32"/>
      <c r="H169" s="32"/>
      <c r="I169" s="32"/>
      <c r="J169" s="32"/>
      <c r="K169" s="32"/>
      <c r="L169" s="32"/>
      <c r="M169" s="32"/>
      <c r="N169" s="27"/>
      <c r="O169" s="32"/>
      <c r="P169" s="32"/>
      <c r="Q169" s="32"/>
      <c r="R169" s="27"/>
      <c r="S169" s="27"/>
      <c r="T169" s="27"/>
      <c r="U169" s="27"/>
      <c r="V169" s="27"/>
      <c r="W169" s="27"/>
      <c r="X169" s="27"/>
      <c r="Y169" s="27"/>
      <c r="Z169" s="27"/>
      <c r="AA169" s="27"/>
      <c r="AB169" s="27"/>
      <c r="AC169" s="27"/>
      <c r="AD169" s="27"/>
      <c r="AE169" s="27"/>
      <c r="AF169" s="27"/>
      <c r="AG169" s="27"/>
      <c r="AH169" s="27"/>
      <c r="AI169" s="27"/>
      <c r="AJ169" s="27"/>
    </row>
    <row r="170" spans="1:36" s="33" customFormat="1" x14ac:dyDescent="0.3">
      <c r="A170" s="66"/>
      <c r="B170" s="32"/>
      <c r="C170" s="32"/>
      <c r="D170" s="32"/>
      <c r="E170" s="32"/>
      <c r="F170" s="32"/>
      <c r="G170" s="32"/>
      <c r="H170" s="32"/>
      <c r="I170" s="32"/>
      <c r="J170" s="32"/>
      <c r="K170" s="32"/>
      <c r="L170" s="32"/>
      <c r="M170" s="32"/>
      <c r="N170" s="27"/>
      <c r="O170" s="32"/>
      <c r="P170" s="32"/>
      <c r="Q170" s="32"/>
      <c r="R170" s="27"/>
      <c r="S170" s="27"/>
      <c r="T170" s="27"/>
      <c r="U170" s="27"/>
      <c r="V170" s="27"/>
      <c r="W170" s="27"/>
      <c r="X170" s="27"/>
      <c r="Y170" s="27"/>
      <c r="Z170" s="27"/>
      <c r="AA170" s="27"/>
      <c r="AB170" s="27"/>
      <c r="AC170" s="27"/>
      <c r="AD170" s="27"/>
      <c r="AE170" s="27"/>
      <c r="AF170" s="27"/>
      <c r="AG170" s="27"/>
      <c r="AH170" s="27"/>
      <c r="AI170" s="27"/>
      <c r="AJ170" s="27"/>
    </row>
    <row r="171" spans="1:36" s="33" customFormat="1" x14ac:dyDescent="0.3">
      <c r="A171" s="66"/>
      <c r="B171" s="32"/>
      <c r="C171" s="32"/>
      <c r="D171" s="32"/>
      <c r="E171" s="32"/>
      <c r="F171" s="32"/>
      <c r="G171" s="32"/>
      <c r="H171" s="32"/>
      <c r="I171" s="32"/>
      <c r="J171" s="32"/>
      <c r="K171" s="32"/>
      <c r="L171" s="32"/>
      <c r="M171" s="32"/>
      <c r="N171" s="27"/>
      <c r="O171" s="32"/>
      <c r="P171" s="32"/>
      <c r="Q171" s="32"/>
      <c r="R171" s="27"/>
      <c r="S171" s="27"/>
      <c r="T171" s="27"/>
      <c r="U171" s="27"/>
      <c r="V171" s="27"/>
      <c r="W171" s="27"/>
      <c r="X171" s="27"/>
      <c r="Y171" s="27"/>
      <c r="Z171" s="27"/>
      <c r="AA171" s="27"/>
      <c r="AB171" s="27"/>
      <c r="AC171" s="27"/>
      <c r="AD171" s="27"/>
      <c r="AE171" s="27"/>
      <c r="AF171" s="27"/>
      <c r="AG171" s="27"/>
      <c r="AH171" s="27"/>
      <c r="AI171" s="27"/>
      <c r="AJ171" s="27"/>
    </row>
    <row r="172" spans="1:36" s="33" customFormat="1" x14ac:dyDescent="0.3">
      <c r="A172" s="66"/>
      <c r="B172" s="32"/>
      <c r="C172" s="32"/>
      <c r="D172" s="32"/>
      <c r="E172" s="32"/>
      <c r="F172" s="32"/>
      <c r="G172" s="32"/>
      <c r="H172" s="32"/>
      <c r="I172" s="32"/>
      <c r="J172" s="32"/>
      <c r="K172" s="32"/>
      <c r="L172" s="32"/>
      <c r="M172" s="32"/>
      <c r="N172" s="27"/>
      <c r="O172" s="32"/>
      <c r="P172" s="32"/>
      <c r="Q172" s="32"/>
      <c r="R172" s="27"/>
      <c r="S172" s="27"/>
      <c r="T172" s="27"/>
      <c r="U172" s="27"/>
      <c r="V172" s="27"/>
      <c r="W172" s="27"/>
      <c r="X172" s="27"/>
      <c r="Y172" s="27"/>
      <c r="Z172" s="27"/>
      <c r="AA172" s="27"/>
      <c r="AB172" s="27"/>
      <c r="AC172" s="27"/>
      <c r="AD172" s="27"/>
      <c r="AE172" s="27"/>
      <c r="AF172" s="27"/>
      <c r="AG172" s="27"/>
      <c r="AH172" s="27"/>
      <c r="AI172" s="27"/>
      <c r="AJ172" s="27"/>
    </row>
    <row r="173" spans="1:36" s="33" customFormat="1" x14ac:dyDescent="0.3">
      <c r="A173" s="66"/>
      <c r="B173" s="32"/>
      <c r="C173" s="32"/>
      <c r="D173" s="32"/>
      <c r="E173" s="32"/>
      <c r="F173" s="32"/>
      <c r="G173" s="32"/>
      <c r="H173" s="32"/>
      <c r="I173" s="32"/>
      <c r="J173" s="32"/>
      <c r="K173" s="32"/>
      <c r="L173" s="32"/>
      <c r="M173" s="32"/>
      <c r="N173" s="27"/>
      <c r="O173" s="32"/>
      <c r="P173" s="32"/>
      <c r="Q173" s="32"/>
      <c r="R173" s="27"/>
      <c r="S173" s="27"/>
      <c r="T173" s="27"/>
      <c r="U173" s="27"/>
      <c r="V173" s="27"/>
      <c r="W173" s="27"/>
      <c r="X173" s="27"/>
      <c r="Y173" s="27"/>
      <c r="Z173" s="27"/>
      <c r="AA173" s="27"/>
      <c r="AB173" s="27"/>
      <c r="AC173" s="27"/>
      <c r="AD173" s="27"/>
      <c r="AE173" s="27"/>
      <c r="AF173" s="27"/>
      <c r="AG173" s="27"/>
      <c r="AH173" s="27"/>
      <c r="AI173" s="27"/>
      <c r="AJ173" s="27"/>
    </row>
    <row r="174" spans="1:36" s="33" customFormat="1" x14ac:dyDescent="0.3">
      <c r="A174" s="66"/>
      <c r="B174" s="32"/>
      <c r="C174" s="32"/>
      <c r="D174" s="32"/>
      <c r="E174" s="32"/>
      <c r="F174" s="32"/>
      <c r="G174" s="32"/>
      <c r="H174" s="32"/>
      <c r="I174" s="32"/>
      <c r="J174" s="32"/>
      <c r="K174" s="32"/>
      <c r="L174" s="32"/>
      <c r="M174" s="32"/>
      <c r="N174" s="27"/>
      <c r="O174" s="32"/>
      <c r="P174" s="32"/>
      <c r="Q174" s="32"/>
      <c r="R174" s="27"/>
      <c r="S174" s="27"/>
      <c r="T174" s="27"/>
      <c r="U174" s="27"/>
      <c r="V174" s="27"/>
      <c r="W174" s="27"/>
      <c r="X174" s="27"/>
      <c r="Y174" s="27"/>
      <c r="Z174" s="27"/>
      <c r="AA174" s="27"/>
      <c r="AB174" s="27"/>
      <c r="AC174" s="27"/>
      <c r="AD174" s="27"/>
      <c r="AE174" s="27"/>
      <c r="AF174" s="27"/>
      <c r="AG174" s="27"/>
      <c r="AH174" s="27"/>
      <c r="AI174" s="27"/>
      <c r="AJ174" s="27"/>
    </row>
    <row r="175" spans="1:36" s="33" customFormat="1" x14ac:dyDescent="0.3">
      <c r="A175" s="66"/>
      <c r="B175" s="32"/>
      <c r="C175" s="32"/>
      <c r="D175" s="32"/>
      <c r="E175" s="32"/>
      <c r="F175" s="32"/>
      <c r="G175" s="32"/>
      <c r="H175" s="32"/>
      <c r="I175" s="32"/>
      <c r="J175" s="32"/>
      <c r="K175" s="32"/>
      <c r="L175" s="32"/>
      <c r="M175" s="32"/>
      <c r="N175" s="27"/>
      <c r="O175" s="32"/>
      <c r="P175" s="32"/>
      <c r="Q175" s="32"/>
      <c r="R175" s="27"/>
      <c r="S175" s="27"/>
      <c r="T175" s="27"/>
      <c r="U175" s="27"/>
      <c r="V175" s="27"/>
      <c r="W175" s="27"/>
      <c r="X175" s="27"/>
      <c r="Y175" s="27"/>
      <c r="Z175" s="27"/>
      <c r="AA175" s="27"/>
      <c r="AB175" s="27"/>
      <c r="AC175" s="27"/>
      <c r="AD175" s="27"/>
      <c r="AE175" s="27"/>
      <c r="AF175" s="27"/>
      <c r="AG175" s="27"/>
      <c r="AH175" s="27"/>
      <c r="AI175" s="27"/>
      <c r="AJ175" s="27"/>
    </row>
    <row r="176" spans="1:36" s="33" customFormat="1" x14ac:dyDescent="0.3">
      <c r="A176" s="66"/>
      <c r="B176" s="32"/>
      <c r="C176" s="32"/>
      <c r="D176" s="32"/>
      <c r="E176" s="32"/>
      <c r="F176" s="32"/>
      <c r="G176" s="32"/>
      <c r="H176" s="32"/>
      <c r="I176" s="32"/>
      <c r="J176" s="32"/>
      <c r="K176" s="32"/>
      <c r="L176" s="32"/>
      <c r="M176" s="32"/>
      <c r="N176" s="27"/>
      <c r="O176" s="32"/>
      <c r="P176" s="32"/>
      <c r="Q176" s="32"/>
      <c r="R176" s="27"/>
      <c r="S176" s="27"/>
      <c r="T176" s="27"/>
      <c r="U176" s="27"/>
      <c r="V176" s="27"/>
      <c r="W176" s="27"/>
      <c r="X176" s="27"/>
      <c r="Y176" s="27"/>
      <c r="Z176" s="27"/>
      <c r="AA176" s="27"/>
      <c r="AB176" s="27"/>
      <c r="AC176" s="27"/>
      <c r="AD176" s="27"/>
      <c r="AE176" s="27"/>
      <c r="AF176" s="27"/>
      <c r="AG176" s="27"/>
      <c r="AH176" s="27"/>
      <c r="AI176" s="27"/>
      <c r="AJ176" s="27"/>
    </row>
    <row r="177" spans="1:36" s="33" customFormat="1" x14ac:dyDescent="0.3">
      <c r="A177" s="66"/>
      <c r="B177" s="32"/>
      <c r="C177" s="32"/>
      <c r="D177" s="32"/>
      <c r="E177" s="32"/>
      <c r="F177" s="32"/>
      <c r="G177" s="32"/>
      <c r="H177" s="32"/>
      <c r="I177" s="32"/>
      <c r="J177" s="32"/>
      <c r="K177" s="32"/>
      <c r="L177" s="32"/>
      <c r="M177" s="32"/>
      <c r="N177" s="27"/>
      <c r="O177" s="32"/>
      <c r="P177" s="32"/>
      <c r="Q177" s="32"/>
      <c r="R177" s="27"/>
      <c r="S177" s="27"/>
      <c r="T177" s="27"/>
      <c r="U177" s="27"/>
      <c r="V177" s="27"/>
      <c r="W177" s="27"/>
      <c r="X177" s="27"/>
      <c r="Y177" s="27"/>
      <c r="Z177" s="27"/>
      <c r="AA177" s="27"/>
      <c r="AB177" s="27"/>
      <c r="AC177" s="27"/>
      <c r="AD177" s="27"/>
      <c r="AE177" s="27"/>
      <c r="AF177" s="27"/>
      <c r="AG177" s="27"/>
      <c r="AH177" s="27"/>
      <c r="AI177" s="27"/>
      <c r="AJ177" s="27"/>
    </row>
    <row r="178" spans="1:36" s="33" customFormat="1" x14ac:dyDescent="0.3">
      <c r="A178" s="66"/>
      <c r="B178" s="32"/>
      <c r="C178" s="32"/>
      <c r="D178" s="32"/>
      <c r="E178" s="32"/>
      <c r="F178" s="32"/>
      <c r="G178" s="32"/>
      <c r="H178" s="32"/>
      <c r="I178" s="32"/>
      <c r="J178" s="32"/>
      <c r="K178" s="32"/>
      <c r="L178" s="32"/>
      <c r="M178" s="32"/>
      <c r="N178" s="27"/>
      <c r="O178" s="32"/>
      <c r="P178" s="32"/>
      <c r="Q178" s="32"/>
      <c r="R178" s="27"/>
      <c r="S178" s="27"/>
      <c r="T178" s="27"/>
      <c r="U178" s="27"/>
      <c r="V178" s="27"/>
      <c r="W178" s="27"/>
      <c r="X178" s="27"/>
      <c r="Y178" s="27"/>
      <c r="Z178" s="27"/>
      <c r="AA178" s="27"/>
      <c r="AB178" s="27"/>
      <c r="AC178" s="27"/>
      <c r="AD178" s="27"/>
      <c r="AE178" s="27"/>
      <c r="AF178" s="27"/>
      <c r="AG178" s="27"/>
      <c r="AH178" s="27"/>
      <c r="AI178" s="27"/>
      <c r="AJ178" s="27"/>
    </row>
    <row r="179" spans="1:36" s="33" customFormat="1" x14ac:dyDescent="0.3">
      <c r="A179" s="66"/>
      <c r="B179" s="32"/>
      <c r="C179" s="32"/>
      <c r="D179" s="32"/>
      <c r="E179" s="32"/>
      <c r="F179" s="32"/>
      <c r="G179" s="32"/>
      <c r="H179" s="32"/>
      <c r="I179" s="32"/>
      <c r="J179" s="32"/>
      <c r="K179" s="32"/>
      <c r="L179" s="32"/>
      <c r="M179" s="32"/>
      <c r="N179" s="27"/>
      <c r="O179" s="32"/>
      <c r="P179" s="32"/>
      <c r="Q179" s="32"/>
      <c r="R179" s="27"/>
      <c r="S179" s="27"/>
      <c r="T179" s="27"/>
      <c r="U179" s="27"/>
      <c r="V179" s="27"/>
      <c r="W179" s="27"/>
      <c r="X179" s="27"/>
      <c r="Y179" s="27"/>
      <c r="Z179" s="27"/>
      <c r="AA179" s="27"/>
      <c r="AB179" s="27"/>
      <c r="AC179" s="27"/>
      <c r="AD179" s="27"/>
      <c r="AE179" s="27"/>
      <c r="AF179" s="27"/>
      <c r="AG179" s="27"/>
      <c r="AH179" s="27"/>
      <c r="AI179" s="27"/>
      <c r="AJ179" s="27"/>
    </row>
    <row r="180" spans="1:36" s="33" customFormat="1" x14ac:dyDescent="0.3">
      <c r="A180" s="66"/>
      <c r="B180" s="32"/>
      <c r="C180" s="32"/>
      <c r="D180" s="32"/>
      <c r="E180" s="32"/>
      <c r="F180" s="32"/>
      <c r="G180" s="32"/>
      <c r="H180" s="32"/>
      <c r="I180" s="32"/>
      <c r="J180" s="32"/>
      <c r="K180" s="32"/>
      <c r="L180" s="32"/>
      <c r="M180" s="32"/>
      <c r="N180" s="27"/>
      <c r="O180" s="32"/>
      <c r="P180" s="32"/>
      <c r="Q180" s="32"/>
      <c r="R180" s="27"/>
      <c r="S180" s="27"/>
      <c r="T180" s="27"/>
      <c r="U180" s="27"/>
      <c r="V180" s="27"/>
      <c r="W180" s="27"/>
      <c r="X180" s="27"/>
      <c r="Y180" s="27"/>
      <c r="Z180" s="27"/>
      <c r="AA180" s="27"/>
      <c r="AB180" s="27"/>
      <c r="AC180" s="27"/>
      <c r="AD180" s="27"/>
      <c r="AE180" s="27"/>
      <c r="AF180" s="27"/>
      <c r="AG180" s="27"/>
      <c r="AH180" s="27"/>
      <c r="AI180" s="27"/>
      <c r="AJ180" s="27"/>
    </row>
    <row r="181" spans="1:36" s="33" customFormat="1" x14ac:dyDescent="0.3">
      <c r="A181" s="66"/>
      <c r="B181" s="32"/>
      <c r="C181" s="32"/>
      <c r="D181" s="32"/>
      <c r="E181" s="32"/>
      <c r="F181" s="32"/>
      <c r="G181" s="32"/>
      <c r="H181" s="32"/>
      <c r="I181" s="32"/>
      <c r="J181" s="32"/>
      <c r="K181" s="32"/>
      <c r="L181" s="32"/>
      <c r="M181" s="32"/>
      <c r="N181" s="27"/>
      <c r="O181" s="32"/>
      <c r="P181" s="32"/>
      <c r="Q181" s="32"/>
      <c r="R181" s="27"/>
      <c r="S181" s="27"/>
      <c r="T181" s="27"/>
      <c r="U181" s="27"/>
      <c r="V181" s="27"/>
      <c r="W181" s="27"/>
      <c r="X181" s="27"/>
      <c r="Y181" s="27"/>
      <c r="Z181" s="27"/>
      <c r="AA181" s="27"/>
      <c r="AB181" s="27"/>
      <c r="AC181" s="27"/>
      <c r="AD181" s="27"/>
      <c r="AE181" s="27"/>
      <c r="AF181" s="27"/>
      <c r="AG181" s="27"/>
      <c r="AH181" s="27"/>
      <c r="AI181" s="27"/>
      <c r="AJ181" s="27"/>
    </row>
    <row r="182" spans="1:36" s="33" customFormat="1" x14ac:dyDescent="0.3">
      <c r="A182" s="66"/>
      <c r="B182" s="32"/>
      <c r="C182" s="32"/>
      <c r="D182" s="32"/>
      <c r="E182" s="32"/>
      <c r="F182" s="32"/>
      <c r="G182" s="32"/>
      <c r="H182" s="32"/>
      <c r="I182" s="32"/>
      <c r="J182" s="32"/>
      <c r="K182" s="32"/>
      <c r="L182" s="32"/>
      <c r="M182" s="32"/>
      <c r="N182" s="27"/>
      <c r="O182" s="32"/>
      <c r="P182" s="32"/>
      <c r="Q182" s="32"/>
      <c r="R182" s="27"/>
      <c r="S182" s="27"/>
      <c r="T182" s="27"/>
      <c r="U182" s="27"/>
      <c r="V182" s="27"/>
      <c r="W182" s="27"/>
      <c r="X182" s="27"/>
      <c r="Y182" s="27"/>
      <c r="Z182" s="27"/>
      <c r="AA182" s="27"/>
      <c r="AB182" s="27"/>
      <c r="AC182" s="27"/>
      <c r="AD182" s="27"/>
      <c r="AE182" s="27"/>
      <c r="AF182" s="27"/>
      <c r="AG182" s="27"/>
      <c r="AH182" s="27"/>
      <c r="AI182" s="27"/>
      <c r="AJ182" s="27"/>
    </row>
    <row r="183" spans="1:36" s="33" customFormat="1" x14ac:dyDescent="0.3">
      <c r="A183" s="66"/>
      <c r="B183" s="32"/>
      <c r="C183" s="32"/>
      <c r="D183" s="32"/>
      <c r="E183" s="32"/>
      <c r="F183" s="32"/>
      <c r="G183" s="32"/>
      <c r="H183" s="32"/>
      <c r="I183" s="32"/>
      <c r="J183" s="32"/>
      <c r="K183" s="32"/>
      <c r="L183" s="32"/>
      <c r="M183" s="32"/>
      <c r="N183" s="27"/>
      <c r="O183" s="32"/>
      <c r="P183" s="32"/>
      <c r="Q183" s="32"/>
      <c r="R183" s="27"/>
      <c r="S183" s="27"/>
      <c r="T183" s="27"/>
      <c r="U183" s="27"/>
      <c r="V183" s="27"/>
      <c r="W183" s="27"/>
      <c r="X183" s="27"/>
      <c r="Y183" s="27"/>
      <c r="Z183" s="27"/>
      <c r="AA183" s="27"/>
      <c r="AB183" s="27"/>
      <c r="AC183" s="27"/>
      <c r="AD183" s="27"/>
      <c r="AE183" s="27"/>
      <c r="AF183" s="27"/>
      <c r="AG183" s="27"/>
      <c r="AH183" s="27"/>
      <c r="AI183" s="27"/>
      <c r="AJ183" s="27"/>
    </row>
    <row r="184" spans="1:36" s="33" customFormat="1" x14ac:dyDescent="0.3">
      <c r="A184" s="66"/>
      <c r="B184" s="32"/>
      <c r="C184" s="32"/>
      <c r="D184" s="32"/>
      <c r="E184" s="32"/>
      <c r="F184" s="32"/>
      <c r="G184" s="32"/>
      <c r="H184" s="32"/>
      <c r="I184" s="32"/>
      <c r="J184" s="32"/>
      <c r="K184" s="32"/>
      <c r="L184" s="32"/>
      <c r="M184" s="32"/>
      <c r="N184" s="27"/>
      <c r="O184" s="32"/>
      <c r="P184" s="32"/>
      <c r="Q184" s="32"/>
      <c r="R184" s="27"/>
      <c r="S184" s="27"/>
      <c r="T184" s="27"/>
      <c r="U184" s="27"/>
      <c r="V184" s="27"/>
      <c r="W184" s="27"/>
      <c r="X184" s="27"/>
      <c r="Y184" s="27"/>
      <c r="Z184" s="27"/>
      <c r="AA184" s="27"/>
      <c r="AB184" s="27"/>
      <c r="AC184" s="27"/>
      <c r="AD184" s="27"/>
      <c r="AE184" s="27"/>
      <c r="AF184" s="27"/>
      <c r="AG184" s="27"/>
      <c r="AH184" s="27"/>
      <c r="AI184" s="27"/>
      <c r="AJ184" s="27"/>
    </row>
    <row r="185" spans="1:36" s="33" customFormat="1" x14ac:dyDescent="0.3">
      <c r="A185" s="66"/>
      <c r="B185" s="32"/>
      <c r="C185" s="32"/>
      <c r="D185" s="32"/>
      <c r="E185" s="32"/>
      <c r="F185" s="32"/>
      <c r="G185" s="32"/>
      <c r="H185" s="32"/>
      <c r="I185" s="32"/>
      <c r="J185" s="32"/>
      <c r="K185" s="32"/>
      <c r="L185" s="32"/>
      <c r="M185" s="32"/>
      <c r="N185" s="27"/>
      <c r="O185" s="32"/>
      <c r="P185" s="32"/>
      <c r="Q185" s="32"/>
      <c r="R185" s="27"/>
      <c r="S185" s="27"/>
      <c r="T185" s="27"/>
      <c r="U185" s="27"/>
      <c r="V185" s="27"/>
      <c r="W185" s="27"/>
      <c r="X185" s="27"/>
      <c r="Y185" s="27"/>
      <c r="Z185" s="27"/>
      <c r="AA185" s="27"/>
      <c r="AB185" s="27"/>
      <c r="AC185" s="27"/>
      <c r="AD185" s="27"/>
      <c r="AE185" s="27"/>
      <c r="AF185" s="27"/>
      <c r="AG185" s="27"/>
      <c r="AH185" s="27"/>
      <c r="AI185" s="27"/>
      <c r="AJ185" s="27"/>
    </row>
    <row r="186" spans="1:36" s="33" customFormat="1" x14ac:dyDescent="0.3">
      <c r="A186" s="66"/>
      <c r="B186" s="32"/>
      <c r="C186" s="32"/>
      <c r="D186" s="32"/>
      <c r="E186" s="32"/>
      <c r="F186" s="32"/>
      <c r="G186" s="32"/>
      <c r="H186" s="32"/>
      <c r="I186" s="32"/>
      <c r="J186" s="32"/>
      <c r="K186" s="32"/>
      <c r="L186" s="32"/>
      <c r="M186" s="32"/>
      <c r="N186" s="27"/>
      <c r="O186" s="32"/>
      <c r="P186" s="32"/>
      <c r="Q186" s="32"/>
      <c r="R186" s="27"/>
      <c r="S186" s="27"/>
      <c r="T186" s="27"/>
      <c r="U186" s="27"/>
      <c r="V186" s="27"/>
      <c r="W186" s="27"/>
      <c r="X186" s="27"/>
      <c r="Y186" s="27"/>
      <c r="Z186" s="27"/>
      <c r="AA186" s="27"/>
      <c r="AB186" s="27"/>
      <c r="AC186" s="27"/>
      <c r="AD186" s="27"/>
      <c r="AE186" s="27"/>
      <c r="AF186" s="27"/>
      <c r="AG186" s="27"/>
      <c r="AH186" s="27"/>
      <c r="AI186" s="27"/>
      <c r="AJ186" s="27"/>
    </row>
    <row r="187" spans="1:36" s="33" customFormat="1" x14ac:dyDescent="0.3">
      <c r="A187" s="66"/>
      <c r="B187" s="32"/>
      <c r="C187" s="32"/>
      <c r="D187" s="32"/>
      <c r="E187" s="32"/>
      <c r="F187" s="32"/>
      <c r="G187" s="32"/>
      <c r="H187" s="32"/>
      <c r="I187" s="32"/>
      <c r="J187" s="32"/>
      <c r="K187" s="32"/>
      <c r="L187" s="32"/>
      <c r="M187" s="32"/>
      <c r="N187" s="27"/>
      <c r="O187" s="32"/>
      <c r="P187" s="32"/>
      <c r="Q187" s="32"/>
      <c r="R187" s="27"/>
      <c r="S187" s="27"/>
      <c r="T187" s="27"/>
      <c r="U187" s="27"/>
      <c r="V187" s="27"/>
      <c r="W187" s="27"/>
      <c r="X187" s="27"/>
      <c r="Y187" s="27"/>
      <c r="Z187" s="27"/>
      <c r="AA187" s="27"/>
      <c r="AB187" s="27"/>
      <c r="AC187" s="27"/>
      <c r="AD187" s="27"/>
      <c r="AE187" s="27"/>
      <c r="AF187" s="27"/>
      <c r="AG187" s="27"/>
      <c r="AH187" s="27"/>
      <c r="AI187" s="27"/>
      <c r="AJ187" s="27"/>
    </row>
    <row r="188" spans="1:36" s="33" customFormat="1" x14ac:dyDescent="0.3">
      <c r="A188" s="66"/>
      <c r="B188" s="32"/>
      <c r="C188" s="32"/>
      <c r="D188" s="32"/>
      <c r="E188" s="32"/>
      <c r="F188" s="32"/>
      <c r="G188" s="32"/>
      <c r="H188" s="32"/>
      <c r="I188" s="32"/>
      <c r="J188" s="32"/>
      <c r="K188" s="32"/>
      <c r="L188" s="32"/>
      <c r="M188" s="32"/>
      <c r="N188" s="27"/>
      <c r="O188" s="32"/>
      <c r="P188" s="32"/>
      <c r="Q188" s="32"/>
      <c r="R188" s="27"/>
      <c r="S188" s="27"/>
      <c r="T188" s="27"/>
      <c r="U188" s="27"/>
      <c r="V188" s="27"/>
      <c r="W188" s="27"/>
      <c r="X188" s="27"/>
      <c r="Y188" s="27"/>
      <c r="Z188" s="27"/>
      <c r="AA188" s="27"/>
      <c r="AB188" s="27"/>
      <c r="AC188" s="27"/>
      <c r="AD188" s="27"/>
      <c r="AE188" s="27"/>
      <c r="AF188" s="27"/>
      <c r="AG188" s="27"/>
      <c r="AH188" s="27"/>
      <c r="AI188" s="27"/>
      <c r="AJ188" s="27"/>
    </row>
    <row r="189" spans="1:36" s="33" customFormat="1" x14ac:dyDescent="0.3">
      <c r="A189" s="66"/>
      <c r="B189" s="32"/>
      <c r="C189" s="32"/>
      <c r="D189" s="32"/>
      <c r="E189" s="32"/>
      <c r="F189" s="32"/>
      <c r="G189" s="32"/>
      <c r="H189" s="32"/>
      <c r="I189" s="32"/>
      <c r="J189" s="32"/>
      <c r="K189" s="32"/>
      <c r="L189" s="32"/>
      <c r="M189" s="32"/>
      <c r="N189" s="27"/>
      <c r="O189" s="32"/>
      <c r="P189" s="32"/>
      <c r="Q189" s="32"/>
      <c r="R189" s="27"/>
      <c r="S189" s="27"/>
      <c r="T189" s="27"/>
      <c r="U189" s="27"/>
      <c r="V189" s="27"/>
      <c r="W189" s="27"/>
      <c r="X189" s="27"/>
      <c r="Y189" s="27"/>
      <c r="Z189" s="27"/>
      <c r="AA189" s="27"/>
      <c r="AB189" s="27"/>
      <c r="AC189" s="27"/>
      <c r="AD189" s="27"/>
      <c r="AE189" s="27"/>
      <c r="AF189" s="27"/>
      <c r="AG189" s="27"/>
      <c r="AH189" s="27"/>
      <c r="AI189" s="27"/>
      <c r="AJ189" s="27"/>
    </row>
    <row r="190" spans="1:36" s="33" customFormat="1" x14ac:dyDescent="0.3">
      <c r="A190" s="66"/>
      <c r="B190" s="32"/>
      <c r="C190" s="32"/>
      <c r="D190" s="32"/>
      <c r="E190" s="32"/>
      <c r="F190" s="32"/>
      <c r="G190" s="32"/>
      <c r="H190" s="32"/>
      <c r="I190" s="32"/>
      <c r="J190" s="32"/>
      <c r="K190" s="32"/>
      <c r="L190" s="32"/>
      <c r="M190" s="32"/>
      <c r="N190" s="27"/>
      <c r="O190" s="32"/>
      <c r="P190" s="32"/>
      <c r="Q190" s="32"/>
      <c r="R190" s="27"/>
      <c r="S190" s="27"/>
      <c r="T190" s="27"/>
      <c r="U190" s="27"/>
      <c r="V190" s="27"/>
      <c r="W190" s="27"/>
      <c r="X190" s="27"/>
      <c r="Y190" s="27"/>
      <c r="Z190" s="27"/>
      <c r="AA190" s="27"/>
      <c r="AB190" s="27"/>
      <c r="AC190" s="27"/>
      <c r="AD190" s="27"/>
      <c r="AE190" s="27"/>
      <c r="AF190" s="27"/>
      <c r="AG190" s="27"/>
      <c r="AH190" s="27"/>
      <c r="AI190" s="27"/>
      <c r="AJ190" s="27"/>
    </row>
    <row r="191" spans="1:36" s="33" customFormat="1" x14ac:dyDescent="0.3">
      <c r="A191" s="66"/>
      <c r="B191" s="32"/>
      <c r="C191" s="32"/>
      <c r="D191" s="32"/>
      <c r="E191" s="32"/>
      <c r="F191" s="32"/>
      <c r="G191" s="32"/>
      <c r="H191" s="32"/>
      <c r="I191" s="32"/>
      <c r="J191" s="32"/>
      <c r="K191" s="32"/>
      <c r="L191" s="32"/>
      <c r="M191" s="32"/>
      <c r="N191" s="27"/>
      <c r="O191" s="32"/>
      <c r="P191" s="32"/>
      <c r="Q191" s="32"/>
      <c r="R191" s="27"/>
      <c r="S191" s="27"/>
      <c r="T191" s="27"/>
      <c r="U191" s="27"/>
      <c r="V191" s="27"/>
      <c r="W191" s="27"/>
      <c r="X191" s="27"/>
      <c r="Y191" s="27"/>
      <c r="Z191" s="27"/>
      <c r="AA191" s="27"/>
      <c r="AB191" s="27"/>
      <c r="AC191" s="27"/>
      <c r="AD191" s="27"/>
      <c r="AE191" s="27"/>
      <c r="AF191" s="27"/>
      <c r="AG191" s="27"/>
      <c r="AH191" s="27"/>
      <c r="AI191" s="27"/>
      <c r="AJ191" s="27"/>
    </row>
    <row r="192" spans="1:36" s="33" customFormat="1" x14ac:dyDescent="0.3">
      <c r="A192" s="66"/>
      <c r="B192" s="32"/>
      <c r="C192" s="32"/>
      <c r="D192" s="32"/>
      <c r="E192" s="32"/>
      <c r="F192" s="32"/>
      <c r="G192" s="32"/>
      <c r="H192" s="32"/>
      <c r="I192" s="32"/>
      <c r="J192" s="32"/>
      <c r="K192" s="32"/>
      <c r="L192" s="32"/>
      <c r="M192" s="32"/>
      <c r="N192" s="27"/>
      <c r="O192" s="32"/>
      <c r="P192" s="32"/>
      <c r="Q192" s="32"/>
      <c r="R192" s="27"/>
      <c r="S192" s="27"/>
      <c r="T192" s="27"/>
      <c r="U192" s="27"/>
      <c r="V192" s="27"/>
      <c r="W192" s="27"/>
      <c r="X192" s="27"/>
      <c r="Y192" s="27"/>
      <c r="Z192" s="27"/>
      <c r="AA192" s="27"/>
      <c r="AB192" s="27"/>
      <c r="AC192" s="27"/>
      <c r="AD192" s="27"/>
      <c r="AE192" s="27"/>
      <c r="AF192" s="27"/>
      <c r="AG192" s="27"/>
      <c r="AH192" s="27"/>
      <c r="AI192" s="27"/>
      <c r="AJ192" s="27"/>
    </row>
    <row r="193" spans="1:36" s="33" customFormat="1" x14ac:dyDescent="0.3">
      <c r="A193" s="66"/>
      <c r="B193" s="32"/>
      <c r="C193" s="32"/>
      <c r="D193" s="32"/>
      <c r="E193" s="32"/>
      <c r="F193" s="32"/>
      <c r="G193" s="32"/>
      <c r="H193" s="32"/>
      <c r="I193" s="32"/>
      <c r="J193" s="32"/>
      <c r="K193" s="32"/>
      <c r="L193" s="32"/>
      <c r="M193" s="32"/>
      <c r="N193" s="27"/>
      <c r="O193" s="32"/>
      <c r="P193" s="32"/>
      <c r="Q193" s="32"/>
      <c r="R193" s="27"/>
      <c r="S193" s="27"/>
      <c r="T193" s="27"/>
      <c r="U193" s="27"/>
      <c r="V193" s="27"/>
      <c r="W193" s="27"/>
      <c r="X193" s="27"/>
      <c r="Y193" s="27"/>
      <c r="Z193" s="27"/>
      <c r="AA193" s="27"/>
      <c r="AB193" s="27"/>
      <c r="AC193" s="27"/>
      <c r="AD193" s="27"/>
      <c r="AE193" s="27"/>
      <c r="AF193" s="27"/>
      <c r="AG193" s="27"/>
      <c r="AH193" s="27"/>
      <c r="AI193" s="27"/>
      <c r="AJ193" s="27"/>
    </row>
    <row r="194" spans="1:36" s="33" customFormat="1" x14ac:dyDescent="0.3">
      <c r="A194" s="66"/>
      <c r="B194" s="32"/>
      <c r="C194" s="32"/>
      <c r="D194" s="32"/>
      <c r="E194" s="32"/>
      <c r="F194" s="32"/>
      <c r="G194" s="32"/>
      <c r="H194" s="32"/>
      <c r="I194" s="32"/>
      <c r="J194" s="32"/>
      <c r="K194" s="32"/>
      <c r="L194" s="32"/>
      <c r="M194" s="32"/>
      <c r="N194" s="27"/>
      <c r="O194" s="32"/>
      <c r="P194" s="32"/>
      <c r="Q194" s="32"/>
      <c r="R194" s="27"/>
      <c r="S194" s="27"/>
      <c r="T194" s="27"/>
      <c r="U194" s="27"/>
      <c r="V194" s="27"/>
      <c r="W194" s="27"/>
      <c r="X194" s="27"/>
      <c r="Y194" s="27"/>
      <c r="Z194" s="27"/>
      <c r="AA194" s="27"/>
      <c r="AB194" s="27"/>
      <c r="AC194" s="27"/>
      <c r="AD194" s="27"/>
      <c r="AE194" s="27"/>
      <c r="AF194" s="27"/>
      <c r="AG194" s="27"/>
      <c r="AH194" s="27"/>
      <c r="AI194" s="27"/>
      <c r="AJ194" s="27"/>
    </row>
    <row r="195" spans="1:36" s="33" customFormat="1" x14ac:dyDescent="0.3">
      <c r="A195" s="66"/>
      <c r="B195" s="32"/>
      <c r="C195" s="32"/>
      <c r="D195" s="32"/>
      <c r="E195" s="32"/>
      <c r="F195" s="32"/>
      <c r="G195" s="32"/>
      <c r="H195" s="32"/>
      <c r="I195" s="32"/>
      <c r="J195" s="32"/>
      <c r="K195" s="32"/>
      <c r="L195" s="32"/>
      <c r="M195" s="32"/>
      <c r="N195" s="27"/>
      <c r="O195" s="32"/>
      <c r="P195" s="32"/>
      <c r="Q195" s="32"/>
      <c r="R195" s="27"/>
      <c r="S195" s="27"/>
      <c r="T195" s="27"/>
      <c r="U195" s="27"/>
      <c r="V195" s="27"/>
      <c r="W195" s="27"/>
      <c r="X195" s="27"/>
      <c r="Y195" s="27"/>
      <c r="Z195" s="27"/>
      <c r="AA195" s="27"/>
      <c r="AB195" s="27"/>
      <c r="AC195" s="27"/>
      <c r="AD195" s="27"/>
      <c r="AE195" s="27"/>
      <c r="AF195" s="27"/>
      <c r="AG195" s="27"/>
      <c r="AH195" s="27"/>
      <c r="AI195" s="27"/>
      <c r="AJ195" s="27"/>
    </row>
    <row r="196" spans="1:36" s="33" customFormat="1" x14ac:dyDescent="0.3">
      <c r="A196" s="66"/>
      <c r="B196" s="32"/>
      <c r="C196" s="32"/>
      <c r="D196" s="32"/>
      <c r="E196" s="32"/>
      <c r="F196" s="32"/>
      <c r="G196" s="32"/>
      <c r="H196" s="32"/>
      <c r="I196" s="32"/>
      <c r="J196" s="32"/>
      <c r="K196" s="32"/>
      <c r="L196" s="32"/>
      <c r="M196" s="32"/>
      <c r="N196" s="27"/>
      <c r="O196" s="32"/>
      <c r="P196" s="32"/>
      <c r="Q196" s="32"/>
      <c r="R196" s="27"/>
      <c r="S196" s="27"/>
      <c r="T196" s="27"/>
      <c r="U196" s="27"/>
      <c r="V196" s="27"/>
      <c r="W196" s="27"/>
      <c r="X196" s="27"/>
      <c r="Y196" s="27"/>
      <c r="Z196" s="27"/>
      <c r="AA196" s="27"/>
      <c r="AB196" s="27"/>
      <c r="AC196" s="27"/>
      <c r="AD196" s="27"/>
      <c r="AE196" s="27"/>
      <c r="AF196" s="27"/>
      <c r="AG196" s="27"/>
      <c r="AH196" s="27"/>
      <c r="AI196" s="27"/>
      <c r="AJ196" s="27"/>
    </row>
    <row r="197" spans="1:36" s="33" customFormat="1" x14ac:dyDescent="0.3">
      <c r="A197" s="66"/>
      <c r="B197" s="32"/>
      <c r="C197" s="32"/>
      <c r="D197" s="32"/>
      <c r="E197" s="32"/>
      <c r="F197" s="32"/>
      <c r="G197" s="32"/>
      <c r="H197" s="32"/>
      <c r="I197" s="32"/>
      <c r="J197" s="32"/>
      <c r="K197" s="32"/>
      <c r="L197" s="32"/>
      <c r="M197" s="32"/>
      <c r="N197" s="27"/>
      <c r="O197" s="32"/>
      <c r="P197" s="32"/>
      <c r="Q197" s="32"/>
      <c r="R197" s="27"/>
      <c r="S197" s="27"/>
      <c r="T197" s="27"/>
      <c r="U197" s="27"/>
      <c r="V197" s="27"/>
      <c r="W197" s="27"/>
      <c r="X197" s="27"/>
      <c r="Y197" s="27"/>
      <c r="Z197" s="27"/>
      <c r="AA197" s="27"/>
      <c r="AB197" s="27"/>
      <c r="AC197" s="27"/>
      <c r="AD197" s="27"/>
      <c r="AE197" s="27"/>
      <c r="AF197" s="27"/>
      <c r="AG197" s="27"/>
      <c r="AH197" s="27"/>
      <c r="AI197" s="27"/>
      <c r="AJ197" s="27"/>
    </row>
    <row r="198" spans="1:36" s="33" customFormat="1" x14ac:dyDescent="0.3">
      <c r="A198" s="66"/>
      <c r="B198" s="32"/>
      <c r="C198" s="32"/>
      <c r="D198" s="32"/>
      <c r="E198" s="32"/>
      <c r="F198" s="32"/>
      <c r="G198" s="32"/>
      <c r="H198" s="32"/>
      <c r="I198" s="32"/>
      <c r="J198" s="32"/>
      <c r="K198" s="32"/>
      <c r="L198" s="32"/>
      <c r="M198" s="32"/>
      <c r="N198" s="27"/>
      <c r="O198" s="32"/>
      <c r="P198" s="32"/>
      <c r="Q198" s="32"/>
      <c r="R198" s="27"/>
      <c r="S198" s="27"/>
      <c r="T198" s="27"/>
      <c r="U198" s="27"/>
      <c r="V198" s="27"/>
      <c r="W198" s="27"/>
      <c r="X198" s="27"/>
      <c r="Y198" s="27"/>
      <c r="Z198" s="27"/>
      <c r="AA198" s="27"/>
      <c r="AB198" s="27"/>
      <c r="AC198" s="27"/>
      <c r="AD198" s="27"/>
      <c r="AE198" s="27"/>
      <c r="AF198" s="27"/>
      <c r="AG198" s="27"/>
      <c r="AH198" s="27"/>
      <c r="AI198" s="27"/>
      <c r="AJ198" s="27"/>
    </row>
    <row r="199" spans="1:36" s="33" customFormat="1" x14ac:dyDescent="0.3">
      <c r="A199" s="66"/>
      <c r="B199" s="32"/>
      <c r="C199" s="32"/>
      <c r="D199" s="32"/>
      <c r="E199" s="32"/>
      <c r="F199" s="32"/>
      <c r="G199" s="32"/>
      <c r="H199" s="32"/>
      <c r="I199" s="32"/>
      <c r="J199" s="32"/>
      <c r="K199" s="32"/>
      <c r="L199" s="32"/>
      <c r="M199" s="32"/>
      <c r="N199" s="27"/>
      <c r="O199" s="32"/>
      <c r="P199" s="32"/>
      <c r="Q199" s="32"/>
      <c r="R199" s="27"/>
      <c r="S199" s="27"/>
      <c r="T199" s="27"/>
      <c r="U199" s="27"/>
      <c r="V199" s="27"/>
      <c r="W199" s="27"/>
      <c r="X199" s="27"/>
      <c r="Y199" s="27"/>
      <c r="Z199" s="27"/>
      <c r="AA199" s="27"/>
      <c r="AB199" s="27"/>
      <c r="AC199" s="27"/>
      <c r="AD199" s="27"/>
      <c r="AE199" s="27"/>
      <c r="AF199" s="27"/>
      <c r="AG199" s="27"/>
      <c r="AH199" s="27"/>
      <c r="AI199" s="27"/>
      <c r="AJ199" s="27"/>
    </row>
    <row r="200" spans="1:36" s="33" customFormat="1" x14ac:dyDescent="0.3">
      <c r="A200" s="66"/>
      <c r="B200" s="32"/>
      <c r="C200" s="32"/>
      <c r="D200" s="32"/>
      <c r="E200" s="32"/>
      <c r="F200" s="32"/>
      <c r="G200" s="32"/>
      <c r="H200" s="32"/>
      <c r="I200" s="32"/>
      <c r="J200" s="32"/>
      <c r="K200" s="32"/>
      <c r="L200" s="32"/>
      <c r="M200" s="32"/>
      <c r="N200" s="27"/>
      <c r="O200" s="32"/>
      <c r="P200" s="32"/>
      <c r="Q200" s="32"/>
      <c r="R200" s="27"/>
      <c r="S200" s="27"/>
      <c r="T200" s="27"/>
      <c r="U200" s="27"/>
      <c r="V200" s="27"/>
      <c r="W200" s="27"/>
      <c r="X200" s="27"/>
      <c r="Y200" s="27"/>
      <c r="Z200" s="27"/>
      <c r="AA200" s="27"/>
      <c r="AB200" s="27"/>
      <c r="AC200" s="27"/>
      <c r="AD200" s="27"/>
      <c r="AE200" s="27"/>
      <c r="AF200" s="27"/>
      <c r="AG200" s="27"/>
      <c r="AH200" s="27"/>
      <c r="AI200" s="27"/>
      <c r="AJ200" s="27"/>
    </row>
    <row r="201" spans="1:36" s="33" customFormat="1" x14ac:dyDescent="0.3">
      <c r="A201" s="66"/>
      <c r="B201" s="32"/>
      <c r="C201" s="32"/>
      <c r="D201" s="32"/>
      <c r="E201" s="32"/>
      <c r="F201" s="32"/>
      <c r="G201" s="32"/>
      <c r="H201" s="32"/>
      <c r="I201" s="32"/>
      <c r="J201" s="32"/>
      <c r="K201" s="32"/>
      <c r="L201" s="32"/>
      <c r="M201" s="32"/>
      <c r="N201" s="27"/>
      <c r="O201" s="32"/>
      <c r="P201" s="32"/>
      <c r="Q201" s="32"/>
      <c r="R201" s="27"/>
      <c r="S201" s="27"/>
      <c r="T201" s="27"/>
      <c r="U201" s="27"/>
      <c r="V201" s="27"/>
      <c r="W201" s="27"/>
      <c r="X201" s="27"/>
      <c r="Y201" s="27"/>
      <c r="Z201" s="27"/>
      <c r="AA201" s="27"/>
      <c r="AB201" s="27"/>
      <c r="AC201" s="27"/>
      <c r="AD201" s="27"/>
      <c r="AE201" s="27"/>
      <c r="AF201" s="27"/>
      <c r="AG201" s="27"/>
      <c r="AH201" s="27"/>
      <c r="AI201" s="27"/>
      <c r="AJ201" s="27"/>
    </row>
    <row r="202" spans="1:36" s="33" customFormat="1" x14ac:dyDescent="0.3">
      <c r="A202" s="66"/>
      <c r="B202" s="32"/>
      <c r="C202" s="32"/>
      <c r="D202" s="32"/>
      <c r="E202" s="32"/>
      <c r="F202" s="32"/>
      <c r="G202" s="32"/>
      <c r="H202" s="32"/>
      <c r="I202" s="32"/>
      <c r="J202" s="32"/>
      <c r="K202" s="32"/>
      <c r="L202" s="32"/>
      <c r="M202" s="32"/>
      <c r="N202" s="27"/>
      <c r="O202" s="32"/>
      <c r="P202" s="32"/>
      <c r="Q202" s="32"/>
      <c r="R202" s="27"/>
      <c r="S202" s="27"/>
      <c r="T202" s="27"/>
      <c r="U202" s="27"/>
      <c r="V202" s="27"/>
      <c r="W202" s="27"/>
      <c r="X202" s="27"/>
      <c r="Y202" s="27"/>
      <c r="Z202" s="27"/>
      <c r="AA202" s="27"/>
      <c r="AB202" s="27"/>
      <c r="AC202" s="27"/>
      <c r="AD202" s="27"/>
      <c r="AE202" s="27"/>
      <c r="AF202" s="27"/>
      <c r="AG202" s="27"/>
      <c r="AH202" s="27"/>
      <c r="AI202" s="27"/>
      <c r="AJ202" s="27"/>
    </row>
    <row r="203" spans="1:36" s="33" customFormat="1" x14ac:dyDescent="0.3">
      <c r="A203" s="66"/>
      <c r="B203" s="32"/>
      <c r="C203" s="32"/>
      <c r="D203" s="32"/>
      <c r="E203" s="32"/>
      <c r="F203" s="32"/>
      <c r="G203" s="32"/>
      <c r="H203" s="32"/>
      <c r="I203" s="32"/>
      <c r="J203" s="32"/>
      <c r="K203" s="32"/>
      <c r="L203" s="32"/>
      <c r="M203" s="32"/>
      <c r="N203" s="27"/>
      <c r="O203" s="32"/>
      <c r="P203" s="32"/>
      <c r="Q203" s="32"/>
      <c r="R203" s="27"/>
      <c r="S203" s="27"/>
      <c r="T203" s="27"/>
      <c r="U203" s="27"/>
      <c r="V203" s="27"/>
      <c r="W203" s="27"/>
      <c r="X203" s="27"/>
      <c r="Y203" s="27"/>
      <c r="Z203" s="27"/>
      <c r="AA203" s="27"/>
      <c r="AB203" s="27"/>
      <c r="AC203" s="27"/>
      <c r="AD203" s="27"/>
      <c r="AE203" s="27"/>
      <c r="AF203" s="27"/>
      <c r="AG203" s="27"/>
      <c r="AH203" s="27"/>
      <c r="AI203" s="27"/>
      <c r="AJ203" s="27"/>
    </row>
    <row r="204" spans="1:36" s="33" customFormat="1" x14ac:dyDescent="0.3">
      <c r="A204" s="66"/>
      <c r="B204" s="32"/>
      <c r="C204" s="32"/>
      <c r="D204" s="32"/>
      <c r="E204" s="32"/>
      <c r="F204" s="32"/>
      <c r="G204" s="32"/>
      <c r="H204" s="32"/>
      <c r="I204" s="32"/>
      <c r="J204" s="32"/>
      <c r="K204" s="32"/>
      <c r="L204" s="32"/>
      <c r="M204" s="32"/>
      <c r="N204" s="27"/>
      <c r="O204" s="32"/>
      <c r="P204" s="32"/>
      <c r="Q204" s="32"/>
      <c r="R204" s="27"/>
      <c r="S204" s="27"/>
      <c r="T204" s="27"/>
      <c r="U204" s="27"/>
      <c r="V204" s="27"/>
      <c r="W204" s="27"/>
      <c r="X204" s="27"/>
      <c r="Y204" s="27"/>
      <c r="Z204" s="27"/>
      <c r="AA204" s="27"/>
      <c r="AB204" s="27"/>
      <c r="AC204" s="27"/>
      <c r="AD204" s="27"/>
      <c r="AE204" s="27"/>
      <c r="AF204" s="27"/>
      <c r="AG204" s="27"/>
      <c r="AH204" s="27"/>
      <c r="AI204" s="27"/>
      <c r="AJ204" s="27"/>
    </row>
    <row r="205" spans="1:36" s="33" customFormat="1" x14ac:dyDescent="0.3">
      <c r="A205" s="66"/>
      <c r="B205" s="32"/>
      <c r="C205" s="32"/>
      <c r="D205" s="32"/>
      <c r="E205" s="32"/>
      <c r="F205" s="32"/>
      <c r="G205" s="32"/>
      <c r="H205" s="32"/>
      <c r="I205" s="32"/>
      <c r="J205" s="32"/>
      <c r="K205" s="32"/>
      <c r="L205" s="32"/>
      <c r="M205" s="32"/>
      <c r="N205" s="27"/>
      <c r="O205" s="32"/>
      <c r="P205" s="32"/>
      <c r="Q205" s="32"/>
      <c r="R205" s="27"/>
      <c r="S205" s="27"/>
      <c r="T205" s="27"/>
      <c r="U205" s="27"/>
      <c r="V205" s="27"/>
      <c r="W205" s="27"/>
      <c r="X205" s="27"/>
      <c r="Y205" s="27"/>
      <c r="Z205" s="27"/>
      <c r="AA205" s="27"/>
      <c r="AB205" s="27"/>
      <c r="AC205" s="27"/>
      <c r="AD205" s="27"/>
      <c r="AE205" s="27"/>
      <c r="AF205" s="27"/>
      <c r="AG205" s="27"/>
      <c r="AH205" s="27"/>
      <c r="AI205" s="27"/>
      <c r="AJ205" s="27"/>
    </row>
    <row r="206" spans="1:36" s="33" customFormat="1" x14ac:dyDescent="0.3">
      <c r="A206" s="66"/>
      <c r="B206" s="32"/>
      <c r="C206" s="32"/>
      <c r="D206" s="32"/>
      <c r="E206" s="32"/>
      <c r="F206" s="32"/>
      <c r="G206" s="32"/>
      <c r="H206" s="32"/>
      <c r="I206" s="32"/>
      <c r="J206" s="32"/>
      <c r="K206" s="32"/>
      <c r="L206" s="32"/>
      <c r="M206" s="32"/>
      <c r="N206" s="27"/>
      <c r="O206" s="32"/>
      <c r="P206" s="32"/>
      <c r="Q206" s="32"/>
      <c r="R206" s="27"/>
      <c r="S206" s="27"/>
      <c r="T206" s="27"/>
      <c r="U206" s="27"/>
      <c r="V206" s="27"/>
      <c r="W206" s="27"/>
      <c r="X206" s="27"/>
      <c r="Y206" s="27"/>
      <c r="Z206" s="27"/>
      <c r="AA206" s="27"/>
      <c r="AB206" s="27"/>
      <c r="AC206" s="27"/>
      <c r="AD206" s="27"/>
      <c r="AE206" s="27"/>
      <c r="AF206" s="27"/>
      <c r="AG206" s="27"/>
      <c r="AH206" s="27"/>
      <c r="AI206" s="27"/>
      <c r="AJ206" s="27"/>
    </row>
    <row r="207" spans="1:36" s="33" customFormat="1" x14ac:dyDescent="0.3">
      <c r="A207" s="66"/>
      <c r="B207" s="32"/>
      <c r="C207" s="32"/>
      <c r="D207" s="32"/>
      <c r="E207" s="32"/>
      <c r="F207" s="32"/>
      <c r="G207" s="32"/>
      <c r="H207" s="32"/>
      <c r="I207" s="32"/>
      <c r="J207" s="32"/>
      <c r="K207" s="32"/>
      <c r="L207" s="32"/>
      <c r="M207" s="32"/>
      <c r="N207" s="27"/>
      <c r="O207" s="32"/>
      <c r="P207" s="32"/>
      <c r="Q207" s="32"/>
      <c r="R207" s="27"/>
      <c r="S207" s="27"/>
      <c r="T207" s="27"/>
      <c r="U207" s="27"/>
      <c r="V207" s="27"/>
      <c r="W207" s="27"/>
      <c r="X207" s="27"/>
      <c r="Y207" s="27"/>
      <c r="Z207" s="27"/>
      <c r="AA207" s="27"/>
      <c r="AB207" s="27"/>
      <c r="AC207" s="27"/>
      <c r="AD207" s="27"/>
      <c r="AE207" s="27"/>
      <c r="AF207" s="27"/>
      <c r="AG207" s="27"/>
      <c r="AH207" s="27"/>
      <c r="AI207" s="27"/>
      <c r="AJ207" s="27"/>
    </row>
    <row r="208" spans="1:36" s="33" customFormat="1" x14ac:dyDescent="0.3">
      <c r="A208" s="66"/>
      <c r="B208" s="32"/>
      <c r="C208" s="32"/>
      <c r="D208" s="32"/>
      <c r="E208" s="32"/>
      <c r="F208" s="32"/>
      <c r="G208" s="32"/>
      <c r="H208" s="32"/>
      <c r="I208" s="32"/>
      <c r="J208" s="32"/>
      <c r="K208" s="32"/>
      <c r="L208" s="32"/>
      <c r="M208" s="32"/>
      <c r="N208" s="27"/>
      <c r="O208" s="32"/>
      <c r="P208" s="32"/>
      <c r="Q208" s="32"/>
      <c r="R208" s="27"/>
      <c r="S208" s="27"/>
      <c r="T208" s="27"/>
      <c r="U208" s="27"/>
      <c r="V208" s="27"/>
      <c r="W208" s="27"/>
      <c r="X208" s="27"/>
      <c r="Y208" s="27"/>
      <c r="Z208" s="27"/>
      <c r="AA208" s="27"/>
      <c r="AB208" s="27"/>
      <c r="AC208" s="27"/>
      <c r="AD208" s="27"/>
      <c r="AE208" s="27"/>
      <c r="AF208" s="27"/>
      <c r="AG208" s="27"/>
      <c r="AH208" s="27"/>
      <c r="AI208" s="27"/>
      <c r="AJ208" s="27"/>
    </row>
    <row r="209" spans="1:36" s="33" customFormat="1" x14ac:dyDescent="0.3">
      <c r="A209" s="66"/>
      <c r="B209" s="32"/>
      <c r="C209" s="32"/>
      <c r="D209" s="32"/>
      <c r="E209" s="32"/>
      <c r="F209" s="32"/>
      <c r="G209" s="32"/>
      <c r="H209" s="32"/>
      <c r="I209" s="32"/>
      <c r="J209" s="32"/>
      <c r="K209" s="32"/>
      <c r="L209" s="32"/>
      <c r="M209" s="32"/>
      <c r="N209" s="27"/>
      <c r="O209" s="32"/>
      <c r="P209" s="32"/>
      <c r="Q209" s="32"/>
      <c r="R209" s="27"/>
      <c r="S209" s="27"/>
      <c r="T209" s="27"/>
      <c r="U209" s="27"/>
      <c r="V209" s="27"/>
      <c r="W209" s="27"/>
      <c r="X209" s="27"/>
      <c r="Y209" s="27"/>
      <c r="Z209" s="27"/>
      <c r="AA209" s="27"/>
      <c r="AB209" s="27"/>
      <c r="AC209" s="27"/>
      <c r="AD209" s="27"/>
      <c r="AE209" s="27"/>
      <c r="AF209" s="27"/>
      <c r="AG209" s="27"/>
      <c r="AH209" s="27"/>
      <c r="AI209" s="27"/>
      <c r="AJ209" s="27"/>
    </row>
    <row r="210" spans="1:36" s="33" customFormat="1" x14ac:dyDescent="0.3">
      <c r="A210" s="66"/>
      <c r="B210" s="32"/>
      <c r="C210" s="32"/>
      <c r="D210" s="32"/>
      <c r="E210" s="32"/>
      <c r="F210" s="32"/>
      <c r="G210" s="32"/>
      <c r="H210" s="32"/>
      <c r="I210" s="32"/>
      <c r="J210" s="32"/>
      <c r="K210" s="32"/>
      <c r="L210" s="32"/>
      <c r="M210" s="32"/>
      <c r="N210" s="27"/>
      <c r="O210" s="32"/>
      <c r="P210" s="32"/>
      <c r="Q210" s="32"/>
      <c r="R210" s="27"/>
      <c r="S210" s="27"/>
      <c r="T210" s="27"/>
      <c r="U210" s="27"/>
      <c r="V210" s="27"/>
      <c r="W210" s="27"/>
      <c r="X210" s="27"/>
      <c r="Y210" s="27"/>
      <c r="Z210" s="27"/>
      <c r="AA210" s="27"/>
      <c r="AB210" s="27"/>
      <c r="AC210" s="27"/>
      <c r="AD210" s="27"/>
      <c r="AE210" s="27"/>
      <c r="AF210" s="27"/>
      <c r="AG210" s="27"/>
      <c r="AH210" s="27"/>
      <c r="AI210" s="27"/>
      <c r="AJ210" s="27"/>
    </row>
    <row r="211" spans="1:36" s="33" customFormat="1" x14ac:dyDescent="0.3">
      <c r="A211" s="66"/>
      <c r="B211" s="32"/>
      <c r="C211" s="32"/>
      <c r="D211" s="32"/>
      <c r="E211" s="32"/>
      <c r="F211" s="32"/>
      <c r="G211" s="32"/>
      <c r="H211" s="32"/>
      <c r="I211" s="32"/>
      <c r="J211" s="32"/>
      <c r="K211" s="32"/>
      <c r="L211" s="32"/>
      <c r="M211" s="32"/>
      <c r="N211" s="27"/>
      <c r="O211" s="32"/>
      <c r="P211" s="32"/>
      <c r="Q211" s="32"/>
      <c r="R211" s="27"/>
      <c r="S211" s="27"/>
      <c r="T211" s="27"/>
      <c r="U211" s="27"/>
      <c r="V211" s="27"/>
      <c r="W211" s="27"/>
      <c r="X211" s="27"/>
      <c r="Y211" s="27"/>
      <c r="Z211" s="27"/>
      <c r="AA211" s="27"/>
      <c r="AB211" s="27"/>
      <c r="AC211" s="27"/>
      <c r="AD211" s="27"/>
      <c r="AE211" s="27"/>
      <c r="AF211" s="27"/>
      <c r="AG211" s="27"/>
      <c r="AH211" s="27"/>
      <c r="AI211" s="27"/>
      <c r="AJ211" s="27"/>
    </row>
    <row r="212" spans="1:36" s="33" customFormat="1" x14ac:dyDescent="0.3">
      <c r="A212" s="66"/>
      <c r="B212" s="32"/>
      <c r="C212" s="32"/>
      <c r="D212" s="32"/>
      <c r="E212" s="32"/>
      <c r="F212" s="32"/>
      <c r="G212" s="32"/>
      <c r="H212" s="32"/>
      <c r="I212" s="32"/>
      <c r="J212" s="32"/>
      <c r="K212" s="32"/>
      <c r="L212" s="32"/>
      <c r="M212" s="32"/>
      <c r="N212" s="27"/>
      <c r="O212" s="32"/>
      <c r="P212" s="32"/>
      <c r="Q212" s="32"/>
      <c r="R212" s="27"/>
      <c r="S212" s="27"/>
      <c r="T212" s="27"/>
      <c r="U212" s="27"/>
      <c r="V212" s="27"/>
      <c r="W212" s="27"/>
      <c r="X212" s="27"/>
      <c r="Y212" s="27"/>
      <c r="Z212" s="27"/>
      <c r="AA212" s="27"/>
      <c r="AB212" s="27"/>
      <c r="AC212" s="27"/>
      <c r="AD212" s="27"/>
      <c r="AE212" s="27"/>
      <c r="AF212" s="27"/>
      <c r="AG212" s="27"/>
      <c r="AH212" s="27"/>
      <c r="AI212" s="27"/>
      <c r="AJ212" s="27"/>
    </row>
    <row r="213" spans="1:36" s="33" customFormat="1" x14ac:dyDescent="0.3">
      <c r="A213" s="66"/>
      <c r="B213" s="32"/>
      <c r="C213" s="32"/>
      <c r="D213" s="32"/>
      <c r="E213" s="32"/>
      <c r="F213" s="32"/>
      <c r="G213" s="32"/>
      <c r="H213" s="32"/>
      <c r="I213" s="32"/>
      <c r="J213" s="32"/>
      <c r="K213" s="32"/>
      <c r="L213" s="32"/>
      <c r="M213" s="32"/>
      <c r="N213" s="27"/>
      <c r="O213" s="32"/>
      <c r="P213" s="32"/>
      <c r="Q213" s="32"/>
      <c r="R213" s="27"/>
      <c r="S213" s="27"/>
      <c r="T213" s="27"/>
      <c r="U213" s="27"/>
      <c r="V213" s="27"/>
      <c r="W213" s="27"/>
      <c r="X213" s="27"/>
      <c r="Y213" s="27"/>
      <c r="Z213" s="27"/>
      <c r="AA213" s="27"/>
      <c r="AB213" s="27"/>
      <c r="AC213" s="27"/>
      <c r="AD213" s="27"/>
      <c r="AE213" s="27"/>
      <c r="AF213" s="27"/>
      <c r="AG213" s="27"/>
      <c r="AH213" s="27"/>
      <c r="AI213" s="27"/>
      <c r="AJ213" s="27"/>
    </row>
    <row r="214" spans="1:36" s="33" customFormat="1" x14ac:dyDescent="0.3">
      <c r="A214" s="66"/>
      <c r="B214" s="32"/>
      <c r="C214" s="32"/>
      <c r="D214" s="32"/>
      <c r="E214" s="32"/>
      <c r="F214" s="32"/>
      <c r="G214" s="32"/>
      <c r="H214" s="32"/>
      <c r="I214" s="32"/>
      <c r="J214" s="32"/>
      <c r="K214" s="32"/>
      <c r="L214" s="32"/>
      <c r="M214" s="32"/>
      <c r="N214" s="27"/>
      <c r="O214" s="32"/>
      <c r="P214" s="32"/>
      <c r="Q214" s="32"/>
      <c r="R214" s="27"/>
      <c r="S214" s="27"/>
      <c r="T214" s="27"/>
      <c r="U214" s="27"/>
      <c r="V214" s="27"/>
      <c r="W214" s="27"/>
      <c r="X214" s="27"/>
      <c r="Y214" s="27"/>
      <c r="Z214" s="27"/>
      <c r="AA214" s="27"/>
      <c r="AB214" s="27"/>
      <c r="AC214" s="27"/>
      <c r="AD214" s="27"/>
      <c r="AE214" s="27"/>
      <c r="AF214" s="27"/>
      <c r="AG214" s="27"/>
      <c r="AH214" s="27"/>
      <c r="AI214" s="27"/>
      <c r="AJ214" s="27"/>
    </row>
    <row r="215" spans="1:36" s="33" customFormat="1" x14ac:dyDescent="0.3">
      <c r="A215" s="66"/>
      <c r="B215" s="32"/>
      <c r="C215" s="32"/>
      <c r="D215" s="32"/>
      <c r="E215" s="32"/>
      <c r="F215" s="32"/>
      <c r="G215" s="32"/>
      <c r="H215" s="32"/>
      <c r="I215" s="32"/>
      <c r="J215" s="32"/>
      <c r="K215" s="32"/>
      <c r="L215" s="32"/>
      <c r="M215" s="32"/>
      <c r="N215" s="27"/>
      <c r="O215" s="32"/>
      <c r="P215" s="32"/>
      <c r="Q215" s="32"/>
      <c r="R215" s="27"/>
      <c r="S215" s="27"/>
      <c r="T215" s="27"/>
      <c r="U215" s="27"/>
      <c r="V215" s="27"/>
      <c r="W215" s="27"/>
      <c r="X215" s="27"/>
      <c r="Y215" s="27"/>
      <c r="Z215" s="27"/>
      <c r="AA215" s="27"/>
      <c r="AB215" s="27"/>
      <c r="AC215" s="27"/>
      <c r="AD215" s="27"/>
      <c r="AE215" s="27"/>
      <c r="AF215" s="27"/>
      <c r="AG215" s="27"/>
      <c r="AH215" s="27"/>
      <c r="AI215" s="27"/>
      <c r="AJ215" s="27"/>
    </row>
    <row r="216" spans="1:36" s="33" customFormat="1" x14ac:dyDescent="0.3">
      <c r="A216" s="66"/>
      <c r="B216" s="32"/>
      <c r="C216" s="32"/>
      <c r="D216" s="32"/>
      <c r="E216" s="32"/>
      <c r="F216" s="32"/>
      <c r="G216" s="32"/>
      <c r="H216" s="32"/>
      <c r="I216" s="32"/>
      <c r="J216" s="32"/>
      <c r="K216" s="32"/>
      <c r="L216" s="32"/>
      <c r="M216" s="32"/>
      <c r="N216" s="27"/>
      <c r="O216" s="32"/>
      <c r="P216" s="32"/>
      <c r="Q216" s="32"/>
      <c r="R216" s="27"/>
      <c r="S216" s="27"/>
      <c r="T216" s="27"/>
      <c r="U216" s="27"/>
      <c r="V216" s="27"/>
      <c r="W216" s="27"/>
      <c r="X216" s="27"/>
      <c r="Y216" s="27"/>
      <c r="Z216" s="27"/>
      <c r="AA216" s="27"/>
      <c r="AB216" s="27"/>
      <c r="AC216" s="27"/>
      <c r="AD216" s="27"/>
      <c r="AE216" s="27"/>
      <c r="AF216" s="27"/>
      <c r="AG216" s="27"/>
      <c r="AH216" s="27"/>
      <c r="AI216" s="27"/>
      <c r="AJ216" s="27"/>
    </row>
    <row r="217" spans="1:36" s="33" customFormat="1" x14ac:dyDescent="0.3">
      <c r="A217" s="66"/>
      <c r="B217" s="32"/>
      <c r="C217" s="32"/>
      <c r="D217" s="32"/>
      <c r="E217" s="32"/>
      <c r="F217" s="32"/>
      <c r="G217" s="32"/>
      <c r="H217" s="32"/>
      <c r="I217" s="32"/>
      <c r="J217" s="32"/>
      <c r="K217" s="32"/>
      <c r="L217" s="32"/>
      <c r="M217" s="32"/>
      <c r="N217" s="27"/>
      <c r="O217" s="32"/>
      <c r="P217" s="32"/>
      <c r="Q217" s="32"/>
      <c r="R217" s="27"/>
      <c r="S217" s="27"/>
      <c r="T217" s="27"/>
      <c r="U217" s="27"/>
      <c r="V217" s="27"/>
      <c r="W217" s="27"/>
      <c r="X217" s="27"/>
      <c r="Y217" s="27"/>
      <c r="Z217" s="27"/>
      <c r="AA217" s="27"/>
      <c r="AB217" s="27"/>
      <c r="AC217" s="27"/>
      <c r="AD217" s="27"/>
      <c r="AE217" s="27"/>
      <c r="AF217" s="27"/>
      <c r="AG217" s="27"/>
      <c r="AH217" s="27"/>
      <c r="AI217" s="27"/>
      <c r="AJ217" s="27"/>
    </row>
    <row r="218" spans="1:36" s="33" customFormat="1" x14ac:dyDescent="0.3">
      <c r="A218" s="66"/>
      <c r="B218" s="32"/>
      <c r="C218" s="32"/>
      <c r="D218" s="32"/>
      <c r="E218" s="32"/>
      <c r="F218" s="32"/>
      <c r="G218" s="32"/>
      <c r="H218" s="32"/>
      <c r="I218" s="32"/>
      <c r="J218" s="32"/>
      <c r="K218" s="32"/>
      <c r="L218" s="32"/>
      <c r="M218" s="32"/>
      <c r="N218" s="27"/>
      <c r="O218" s="32"/>
      <c r="P218" s="32"/>
      <c r="Q218" s="32"/>
      <c r="R218" s="27"/>
      <c r="S218" s="27"/>
      <c r="T218" s="27"/>
      <c r="U218" s="27"/>
      <c r="V218" s="27"/>
      <c r="W218" s="27"/>
      <c r="X218" s="27"/>
      <c r="Y218" s="27"/>
      <c r="Z218" s="27"/>
      <c r="AA218" s="27"/>
      <c r="AB218" s="27"/>
      <c r="AC218" s="27"/>
      <c r="AD218" s="27"/>
      <c r="AE218" s="27"/>
      <c r="AF218" s="27"/>
      <c r="AG218" s="27"/>
      <c r="AH218" s="27"/>
      <c r="AI218" s="27"/>
      <c r="AJ218" s="27"/>
    </row>
    <row r="219" spans="1:36" s="33" customFormat="1" x14ac:dyDescent="0.3">
      <c r="A219" s="66"/>
      <c r="B219" s="32"/>
      <c r="C219" s="32"/>
      <c r="D219" s="32"/>
      <c r="E219" s="32"/>
      <c r="F219" s="32"/>
      <c r="G219" s="32"/>
      <c r="H219" s="32"/>
      <c r="I219" s="32"/>
      <c r="J219" s="32"/>
      <c r="K219" s="32"/>
      <c r="L219" s="32"/>
      <c r="M219" s="32"/>
      <c r="N219" s="27"/>
      <c r="O219" s="32"/>
      <c r="P219" s="32"/>
      <c r="Q219" s="32"/>
      <c r="R219" s="27"/>
      <c r="S219" s="27"/>
      <c r="T219" s="27"/>
      <c r="U219" s="27"/>
      <c r="V219" s="27"/>
      <c r="W219" s="27"/>
      <c r="X219" s="27"/>
      <c r="Y219" s="27"/>
      <c r="Z219" s="27"/>
      <c r="AA219" s="27"/>
      <c r="AB219" s="27"/>
      <c r="AC219" s="27"/>
      <c r="AD219" s="27"/>
      <c r="AE219" s="27"/>
      <c r="AF219" s="27"/>
      <c r="AG219" s="27"/>
      <c r="AH219" s="27"/>
      <c r="AI219" s="27"/>
      <c r="AJ219" s="27"/>
    </row>
    <row r="220" spans="1:36" s="33" customFormat="1" x14ac:dyDescent="0.3">
      <c r="A220" s="66"/>
      <c r="B220" s="32"/>
      <c r="C220" s="32"/>
      <c r="D220" s="32"/>
      <c r="E220" s="32"/>
      <c r="F220" s="32"/>
      <c r="G220" s="32"/>
      <c r="H220" s="32"/>
      <c r="I220" s="32"/>
      <c r="J220" s="32"/>
      <c r="K220" s="32"/>
      <c r="L220" s="32"/>
      <c r="M220" s="32"/>
      <c r="N220" s="27"/>
      <c r="O220" s="32"/>
      <c r="P220" s="32"/>
      <c r="Q220" s="32"/>
      <c r="R220" s="27"/>
      <c r="S220" s="27"/>
      <c r="T220" s="27"/>
      <c r="U220" s="27"/>
      <c r="V220" s="27"/>
      <c r="W220" s="27"/>
      <c r="X220" s="27"/>
      <c r="Y220" s="27"/>
      <c r="Z220" s="27"/>
      <c r="AA220" s="27"/>
      <c r="AB220" s="27"/>
      <c r="AC220" s="27"/>
      <c r="AD220" s="27"/>
      <c r="AE220" s="27"/>
      <c r="AF220" s="27"/>
      <c r="AG220" s="27"/>
      <c r="AH220" s="27"/>
      <c r="AI220" s="27"/>
      <c r="AJ220" s="27"/>
    </row>
    <row r="221" spans="1:36" s="33" customFormat="1" x14ac:dyDescent="0.3">
      <c r="A221" s="66"/>
      <c r="B221" s="32"/>
      <c r="C221" s="32"/>
      <c r="D221" s="32"/>
      <c r="E221" s="32"/>
      <c r="F221" s="32"/>
      <c r="G221" s="32"/>
      <c r="H221" s="32"/>
      <c r="I221" s="32"/>
      <c r="J221" s="32"/>
      <c r="K221" s="32"/>
      <c r="L221" s="32"/>
      <c r="M221" s="32"/>
      <c r="N221" s="27"/>
      <c r="O221" s="32"/>
      <c r="P221" s="32"/>
      <c r="Q221" s="32"/>
      <c r="R221" s="27"/>
      <c r="S221" s="27"/>
      <c r="T221" s="27"/>
      <c r="U221" s="27"/>
      <c r="V221" s="27"/>
      <c r="W221" s="27"/>
      <c r="X221" s="27"/>
      <c r="Y221" s="27"/>
      <c r="Z221" s="27"/>
      <c r="AA221" s="27"/>
      <c r="AB221" s="27"/>
      <c r="AC221" s="27"/>
      <c r="AD221" s="27"/>
      <c r="AE221" s="27"/>
      <c r="AF221" s="27"/>
      <c r="AG221" s="27"/>
      <c r="AH221" s="27"/>
      <c r="AI221" s="27"/>
      <c r="AJ221" s="27"/>
    </row>
    <row r="222" spans="1:36" s="33" customFormat="1" x14ac:dyDescent="0.3">
      <c r="A222" s="66"/>
      <c r="B222" s="32"/>
      <c r="C222" s="32"/>
      <c r="D222" s="32"/>
      <c r="E222" s="32"/>
      <c r="F222" s="32"/>
      <c r="G222" s="32"/>
      <c r="H222" s="32"/>
      <c r="I222" s="32"/>
      <c r="J222" s="32"/>
      <c r="K222" s="32"/>
      <c r="L222" s="32"/>
      <c r="M222" s="32"/>
      <c r="N222" s="27"/>
      <c r="O222" s="32"/>
      <c r="P222" s="32"/>
      <c r="Q222" s="32"/>
      <c r="R222" s="27"/>
      <c r="S222" s="27"/>
      <c r="T222" s="27"/>
      <c r="U222" s="27"/>
      <c r="V222" s="27"/>
      <c r="W222" s="27"/>
      <c r="X222" s="27"/>
      <c r="Y222" s="27"/>
      <c r="Z222" s="27"/>
      <c r="AA222" s="27"/>
      <c r="AB222" s="27"/>
      <c r="AC222" s="27"/>
      <c r="AD222" s="27"/>
      <c r="AE222" s="27"/>
      <c r="AF222" s="27"/>
      <c r="AG222" s="27"/>
      <c r="AH222" s="27"/>
      <c r="AI222" s="27"/>
      <c r="AJ222" s="27"/>
    </row>
    <row r="223" spans="1:36" s="33" customFormat="1" x14ac:dyDescent="0.3">
      <c r="A223" s="66"/>
      <c r="B223" s="32"/>
      <c r="C223" s="32"/>
      <c r="D223" s="32"/>
      <c r="E223" s="32"/>
      <c r="F223" s="32"/>
      <c r="G223" s="32"/>
      <c r="H223" s="32"/>
      <c r="I223" s="32"/>
      <c r="J223" s="32"/>
      <c r="K223" s="32"/>
      <c r="L223" s="32"/>
      <c r="M223" s="32"/>
      <c r="N223" s="27"/>
      <c r="O223" s="32"/>
      <c r="P223" s="32"/>
      <c r="Q223" s="32"/>
      <c r="R223" s="27"/>
      <c r="S223" s="27"/>
      <c r="T223" s="27"/>
      <c r="U223" s="27"/>
      <c r="V223" s="27"/>
      <c r="W223" s="27"/>
      <c r="X223" s="27"/>
      <c r="Y223" s="27"/>
      <c r="Z223" s="27"/>
      <c r="AA223" s="27"/>
      <c r="AB223" s="27"/>
      <c r="AC223" s="27"/>
      <c r="AD223" s="27"/>
      <c r="AE223" s="27"/>
      <c r="AF223" s="27"/>
      <c r="AG223" s="27"/>
      <c r="AH223" s="27"/>
      <c r="AI223" s="27"/>
      <c r="AJ223" s="27"/>
    </row>
    <row r="224" spans="1:36" s="33" customFormat="1" x14ac:dyDescent="0.3">
      <c r="A224" s="66"/>
      <c r="B224" s="32"/>
      <c r="C224" s="32"/>
      <c r="D224" s="32"/>
      <c r="E224" s="32"/>
      <c r="F224" s="32"/>
      <c r="G224" s="32"/>
      <c r="H224" s="32"/>
      <c r="I224" s="32"/>
      <c r="J224" s="32"/>
      <c r="K224" s="32"/>
      <c r="L224" s="32"/>
      <c r="M224" s="32"/>
      <c r="N224" s="27"/>
      <c r="O224" s="32"/>
      <c r="P224" s="32"/>
      <c r="Q224" s="32"/>
      <c r="R224" s="27"/>
      <c r="S224" s="27"/>
      <c r="T224" s="27"/>
      <c r="U224" s="27"/>
      <c r="V224" s="27"/>
      <c r="W224" s="27"/>
      <c r="X224" s="27"/>
      <c r="Y224" s="27"/>
      <c r="Z224" s="27"/>
      <c r="AA224" s="27"/>
      <c r="AB224" s="27"/>
      <c r="AC224" s="27"/>
      <c r="AD224" s="27"/>
      <c r="AE224" s="27"/>
      <c r="AF224" s="27"/>
      <c r="AG224" s="27"/>
      <c r="AH224" s="27"/>
      <c r="AI224" s="27"/>
      <c r="AJ224" s="27"/>
    </row>
    <row r="225" spans="1:36" s="33" customFormat="1" x14ac:dyDescent="0.3">
      <c r="A225" s="66"/>
      <c r="B225" s="32"/>
      <c r="C225" s="32"/>
      <c r="D225" s="32"/>
      <c r="E225" s="32"/>
      <c r="F225" s="32"/>
      <c r="G225" s="32"/>
      <c r="H225" s="32"/>
      <c r="I225" s="32"/>
      <c r="J225" s="32"/>
      <c r="K225" s="32"/>
      <c r="L225" s="32"/>
      <c r="M225" s="32"/>
      <c r="N225" s="27"/>
      <c r="O225" s="32"/>
      <c r="P225" s="32"/>
      <c r="Q225" s="32"/>
      <c r="R225" s="27"/>
      <c r="S225" s="27"/>
      <c r="T225" s="27"/>
      <c r="U225" s="27"/>
      <c r="V225" s="27"/>
      <c r="W225" s="27"/>
      <c r="X225" s="27"/>
      <c r="Y225" s="27"/>
      <c r="Z225" s="27"/>
      <c r="AA225" s="27"/>
      <c r="AB225" s="27"/>
      <c r="AC225" s="27"/>
      <c r="AD225" s="27"/>
      <c r="AE225" s="27"/>
      <c r="AF225" s="27"/>
      <c r="AG225" s="27"/>
      <c r="AH225" s="27"/>
      <c r="AI225" s="27"/>
      <c r="AJ225" s="27"/>
    </row>
    <row r="226" spans="1:36" s="33" customFormat="1" x14ac:dyDescent="0.3">
      <c r="A226" s="66"/>
      <c r="B226" s="32"/>
      <c r="C226" s="32"/>
      <c r="D226" s="32"/>
      <c r="E226" s="32"/>
      <c r="F226" s="32"/>
      <c r="G226" s="32"/>
      <c r="H226" s="32"/>
      <c r="I226" s="32"/>
      <c r="J226" s="32"/>
      <c r="K226" s="32"/>
      <c r="L226" s="32"/>
      <c r="M226" s="32"/>
      <c r="N226" s="27"/>
      <c r="O226" s="32"/>
      <c r="P226" s="32"/>
      <c r="Q226" s="32"/>
      <c r="R226" s="27"/>
      <c r="S226" s="27"/>
      <c r="T226" s="27"/>
      <c r="U226" s="27"/>
      <c r="V226" s="27"/>
      <c r="W226" s="27"/>
      <c r="X226" s="27"/>
      <c r="Y226" s="27"/>
      <c r="Z226" s="27"/>
      <c r="AA226" s="27"/>
      <c r="AB226" s="27"/>
      <c r="AC226" s="27"/>
      <c r="AD226" s="27"/>
      <c r="AE226" s="27"/>
      <c r="AF226" s="27"/>
      <c r="AG226" s="27"/>
      <c r="AH226" s="27"/>
      <c r="AI226" s="27"/>
      <c r="AJ226" s="27"/>
    </row>
    <row r="227" spans="1:36" s="33" customFormat="1" x14ac:dyDescent="0.3">
      <c r="A227" s="66"/>
      <c r="B227" s="32"/>
      <c r="C227" s="32"/>
      <c r="D227" s="32"/>
      <c r="E227" s="32"/>
      <c r="F227" s="32"/>
      <c r="G227" s="32"/>
      <c r="H227" s="32"/>
      <c r="I227" s="32"/>
      <c r="J227" s="32"/>
      <c r="K227" s="32"/>
      <c r="L227" s="32"/>
      <c r="M227" s="32"/>
      <c r="N227" s="27"/>
      <c r="O227" s="32"/>
      <c r="P227" s="32"/>
      <c r="Q227" s="32"/>
      <c r="R227" s="27"/>
      <c r="S227" s="27"/>
      <c r="T227" s="27"/>
      <c r="U227" s="27"/>
      <c r="V227" s="27"/>
      <c r="W227" s="27"/>
      <c r="X227" s="27"/>
      <c r="Y227" s="27"/>
      <c r="Z227" s="27"/>
      <c r="AA227" s="27"/>
      <c r="AB227" s="27"/>
      <c r="AC227" s="27"/>
      <c r="AD227" s="27"/>
      <c r="AE227" s="27"/>
      <c r="AF227" s="27"/>
      <c r="AG227" s="27"/>
      <c r="AH227" s="27"/>
      <c r="AI227" s="27"/>
      <c r="AJ227" s="27"/>
    </row>
    <row r="228" spans="1:36" s="33" customFormat="1" x14ac:dyDescent="0.3">
      <c r="A228" s="66"/>
      <c r="B228" s="32"/>
      <c r="C228" s="32"/>
      <c r="D228" s="32"/>
      <c r="E228" s="32"/>
      <c r="F228" s="32"/>
      <c r="G228" s="32"/>
      <c r="H228" s="32"/>
      <c r="I228" s="32"/>
      <c r="J228" s="32"/>
      <c r="K228" s="32"/>
      <c r="L228" s="32"/>
      <c r="M228" s="32"/>
      <c r="N228" s="27"/>
      <c r="O228" s="32"/>
      <c r="P228" s="32"/>
      <c r="Q228" s="32"/>
      <c r="R228" s="27"/>
      <c r="S228" s="27"/>
      <c r="T228" s="27"/>
      <c r="U228" s="27"/>
      <c r="V228" s="27"/>
      <c r="W228" s="27"/>
      <c r="X228" s="27"/>
      <c r="Y228" s="27"/>
      <c r="Z228" s="27"/>
      <c r="AA228" s="27"/>
      <c r="AB228" s="27"/>
      <c r="AC228" s="27"/>
      <c r="AD228" s="27"/>
      <c r="AE228" s="27"/>
      <c r="AF228" s="27"/>
      <c r="AG228" s="27"/>
      <c r="AH228" s="27"/>
      <c r="AI228" s="27"/>
      <c r="AJ228" s="27"/>
    </row>
    <row r="229" spans="1:36" s="33" customFormat="1" x14ac:dyDescent="0.3">
      <c r="A229" s="66"/>
      <c r="B229" s="32"/>
      <c r="C229" s="32"/>
      <c r="D229" s="32"/>
      <c r="E229" s="32"/>
      <c r="F229" s="32"/>
      <c r="G229" s="32"/>
      <c r="H229" s="32"/>
      <c r="I229" s="32"/>
      <c r="J229" s="32"/>
      <c r="K229" s="32"/>
      <c r="L229" s="32"/>
      <c r="M229" s="32"/>
      <c r="N229" s="27"/>
      <c r="O229" s="32"/>
      <c r="P229" s="32"/>
      <c r="Q229" s="32"/>
      <c r="R229" s="27"/>
      <c r="S229" s="27"/>
      <c r="T229" s="27"/>
      <c r="U229" s="27"/>
      <c r="V229" s="27"/>
      <c r="W229" s="27"/>
      <c r="X229" s="27"/>
      <c r="Y229" s="27"/>
      <c r="Z229" s="27"/>
      <c r="AA229" s="27"/>
      <c r="AB229" s="27"/>
      <c r="AC229" s="27"/>
      <c r="AD229" s="27"/>
      <c r="AE229" s="27"/>
      <c r="AF229" s="27"/>
      <c r="AG229" s="27"/>
      <c r="AH229" s="27"/>
      <c r="AI229" s="27"/>
      <c r="AJ229" s="27"/>
    </row>
    <row r="230" spans="1:36" s="33" customFormat="1" x14ac:dyDescent="0.3">
      <c r="A230" s="66"/>
      <c r="B230" s="32"/>
      <c r="C230" s="32"/>
      <c r="D230" s="32"/>
      <c r="E230" s="32"/>
      <c r="F230" s="32"/>
      <c r="G230" s="32"/>
      <c r="H230" s="32"/>
      <c r="I230" s="32"/>
      <c r="J230" s="32"/>
      <c r="K230" s="32"/>
      <c r="L230" s="32"/>
      <c r="M230" s="32"/>
      <c r="N230" s="27"/>
      <c r="O230" s="32"/>
      <c r="P230" s="32"/>
      <c r="Q230" s="32"/>
      <c r="R230" s="27"/>
      <c r="S230" s="27"/>
      <c r="T230" s="27"/>
      <c r="U230" s="27"/>
      <c r="V230" s="27"/>
      <c r="W230" s="27"/>
      <c r="X230" s="27"/>
      <c r="Y230" s="27"/>
      <c r="Z230" s="27"/>
      <c r="AA230" s="27"/>
      <c r="AB230" s="27"/>
      <c r="AC230" s="27"/>
      <c r="AD230" s="27"/>
      <c r="AE230" s="27"/>
      <c r="AF230" s="27"/>
      <c r="AG230" s="27"/>
      <c r="AH230" s="27"/>
      <c r="AI230" s="27"/>
      <c r="AJ230" s="27"/>
    </row>
    <row r="231" spans="1:36" s="33" customFormat="1" x14ac:dyDescent="0.3">
      <c r="A231" s="66"/>
      <c r="B231" s="32"/>
      <c r="C231" s="32"/>
      <c r="D231" s="32"/>
      <c r="E231" s="32"/>
      <c r="F231" s="32"/>
      <c r="G231" s="32"/>
      <c r="H231" s="32"/>
      <c r="I231" s="32"/>
      <c r="J231" s="32"/>
      <c r="K231" s="32"/>
      <c r="L231" s="32"/>
      <c r="M231" s="32"/>
      <c r="N231" s="27"/>
      <c r="O231" s="32"/>
      <c r="P231" s="32"/>
      <c r="Q231" s="32"/>
      <c r="R231" s="27"/>
      <c r="S231" s="27"/>
      <c r="T231" s="27"/>
      <c r="U231" s="27"/>
      <c r="V231" s="27"/>
      <c r="W231" s="27"/>
      <c r="X231" s="27"/>
      <c r="Y231" s="27"/>
      <c r="Z231" s="27"/>
      <c r="AA231" s="27"/>
      <c r="AB231" s="27"/>
      <c r="AC231" s="27"/>
      <c r="AD231" s="27"/>
      <c r="AE231" s="27"/>
      <c r="AF231" s="27"/>
      <c r="AG231" s="27"/>
      <c r="AH231" s="27"/>
      <c r="AI231" s="27"/>
      <c r="AJ231" s="27"/>
    </row>
    <row r="232" spans="1:36" s="33" customFormat="1" x14ac:dyDescent="0.3">
      <c r="A232" s="66"/>
      <c r="B232" s="32"/>
      <c r="C232" s="32"/>
      <c r="D232" s="32"/>
      <c r="E232" s="32"/>
      <c r="F232" s="32"/>
      <c r="G232" s="32"/>
      <c r="H232" s="32"/>
      <c r="I232" s="32"/>
      <c r="J232" s="32"/>
      <c r="K232" s="32"/>
      <c r="L232" s="32"/>
      <c r="M232" s="32"/>
      <c r="N232" s="27"/>
      <c r="O232" s="32"/>
      <c r="P232" s="32"/>
      <c r="Q232" s="32"/>
      <c r="R232" s="27"/>
      <c r="S232" s="27"/>
      <c r="T232" s="27"/>
      <c r="U232" s="27"/>
      <c r="V232" s="27"/>
      <c r="W232" s="27"/>
      <c r="X232" s="27"/>
      <c r="Y232" s="27"/>
      <c r="Z232" s="27"/>
      <c r="AA232" s="27"/>
      <c r="AB232" s="27"/>
      <c r="AC232" s="27"/>
      <c r="AD232" s="27"/>
      <c r="AE232" s="27"/>
      <c r="AF232" s="27"/>
      <c r="AG232" s="27"/>
      <c r="AH232" s="27"/>
      <c r="AI232" s="27"/>
      <c r="AJ232" s="27"/>
    </row>
    <row r="233" spans="1:36" s="33" customFormat="1" x14ac:dyDescent="0.3">
      <c r="A233" s="66"/>
      <c r="B233" s="32"/>
      <c r="C233" s="32"/>
      <c r="D233" s="32"/>
      <c r="E233" s="32"/>
      <c r="F233" s="32"/>
      <c r="G233" s="32"/>
      <c r="H233" s="32"/>
      <c r="I233" s="32"/>
      <c r="J233" s="32"/>
      <c r="K233" s="32"/>
      <c r="L233" s="32"/>
      <c r="M233" s="32"/>
      <c r="N233" s="27"/>
      <c r="O233" s="32"/>
      <c r="P233" s="32"/>
      <c r="Q233" s="32"/>
      <c r="R233" s="27"/>
      <c r="S233" s="27"/>
      <c r="T233" s="27"/>
      <c r="U233" s="27"/>
      <c r="V233" s="27"/>
      <c r="W233" s="27"/>
      <c r="X233" s="27"/>
      <c r="Y233" s="27"/>
      <c r="Z233" s="27"/>
      <c r="AA233" s="27"/>
      <c r="AB233" s="27"/>
      <c r="AC233" s="27"/>
      <c r="AD233" s="27"/>
      <c r="AE233" s="27"/>
      <c r="AF233" s="27"/>
      <c r="AG233" s="27"/>
      <c r="AH233" s="27"/>
      <c r="AI233" s="27"/>
      <c r="AJ233" s="27"/>
    </row>
    <row r="234" spans="1:36" s="33" customFormat="1" x14ac:dyDescent="0.3">
      <c r="A234" s="66"/>
      <c r="B234" s="32"/>
      <c r="C234" s="32"/>
      <c r="D234" s="32"/>
      <c r="E234" s="32"/>
      <c r="F234" s="32"/>
      <c r="G234" s="32"/>
      <c r="H234" s="32"/>
      <c r="I234" s="32"/>
      <c r="J234" s="32"/>
      <c r="K234" s="32"/>
      <c r="L234" s="32"/>
      <c r="M234" s="32"/>
      <c r="N234" s="27"/>
      <c r="O234" s="32"/>
      <c r="P234" s="32"/>
      <c r="Q234" s="32"/>
      <c r="R234" s="27"/>
      <c r="S234" s="27"/>
      <c r="T234" s="27"/>
      <c r="U234" s="27"/>
      <c r="V234" s="27"/>
      <c r="W234" s="27"/>
      <c r="X234" s="27"/>
      <c r="Y234" s="27"/>
      <c r="Z234" s="27"/>
      <c r="AA234" s="27"/>
      <c r="AB234" s="27"/>
      <c r="AC234" s="27"/>
      <c r="AD234" s="27"/>
      <c r="AE234" s="27"/>
      <c r="AF234" s="27"/>
      <c r="AG234" s="27"/>
      <c r="AH234" s="27"/>
      <c r="AI234" s="27"/>
      <c r="AJ234" s="27"/>
    </row>
    <row r="235" spans="1:36" s="33" customFormat="1" x14ac:dyDescent="0.3">
      <c r="A235" s="66"/>
      <c r="B235" s="32"/>
      <c r="C235" s="32"/>
      <c r="D235" s="32"/>
      <c r="E235" s="32"/>
      <c r="F235" s="32"/>
      <c r="G235" s="32"/>
      <c r="H235" s="32"/>
      <c r="I235" s="32"/>
      <c r="J235" s="32"/>
      <c r="K235" s="32"/>
      <c r="L235" s="32"/>
      <c r="M235" s="32"/>
      <c r="N235" s="27"/>
      <c r="O235" s="32"/>
      <c r="P235" s="32"/>
      <c r="Q235" s="32"/>
      <c r="R235" s="27"/>
      <c r="S235" s="27"/>
      <c r="T235" s="27"/>
      <c r="U235" s="27"/>
      <c r="V235" s="27"/>
      <c r="W235" s="27"/>
      <c r="X235" s="27"/>
      <c r="Y235" s="27"/>
      <c r="Z235" s="27"/>
      <c r="AA235" s="27"/>
      <c r="AB235" s="27"/>
      <c r="AC235" s="27"/>
      <c r="AD235" s="27"/>
      <c r="AE235" s="27"/>
      <c r="AF235" s="27"/>
      <c r="AG235" s="27"/>
      <c r="AH235" s="27"/>
      <c r="AI235" s="27"/>
      <c r="AJ235" s="27"/>
    </row>
    <row r="236" spans="1:36" s="33" customFormat="1" x14ac:dyDescent="0.3">
      <c r="A236" s="66"/>
      <c r="B236" s="32"/>
      <c r="C236" s="32"/>
      <c r="D236" s="32"/>
      <c r="E236" s="32"/>
      <c r="F236" s="32"/>
      <c r="G236" s="32"/>
      <c r="H236" s="32"/>
      <c r="I236" s="32"/>
      <c r="J236" s="32"/>
      <c r="K236" s="32"/>
      <c r="L236" s="32"/>
      <c r="M236" s="32"/>
      <c r="N236" s="27"/>
      <c r="O236" s="32"/>
      <c r="P236" s="32"/>
      <c r="Q236" s="32"/>
      <c r="R236" s="27"/>
      <c r="S236" s="27"/>
      <c r="T236" s="27"/>
      <c r="U236" s="27"/>
      <c r="V236" s="27"/>
      <c r="W236" s="27"/>
      <c r="X236" s="27"/>
      <c r="Y236" s="27"/>
      <c r="Z236" s="27"/>
      <c r="AA236" s="27"/>
      <c r="AB236" s="27"/>
      <c r="AC236" s="27"/>
      <c r="AD236" s="27"/>
      <c r="AE236" s="27"/>
      <c r="AF236" s="27"/>
      <c r="AG236" s="27"/>
      <c r="AH236" s="27"/>
      <c r="AI236" s="27"/>
      <c r="AJ236" s="27"/>
    </row>
    <row r="237" spans="1:36" s="33" customFormat="1" x14ac:dyDescent="0.3">
      <c r="A237" s="66"/>
      <c r="B237" s="32"/>
      <c r="C237" s="32"/>
      <c r="D237" s="32"/>
      <c r="E237" s="32"/>
      <c r="F237" s="32"/>
      <c r="G237" s="32"/>
      <c r="H237" s="32"/>
      <c r="I237" s="32"/>
      <c r="J237" s="32"/>
      <c r="K237" s="32"/>
      <c r="L237" s="32"/>
      <c r="M237" s="32"/>
      <c r="N237" s="27"/>
      <c r="O237" s="32"/>
      <c r="P237" s="32"/>
      <c r="Q237" s="32"/>
      <c r="R237" s="27"/>
      <c r="S237" s="27"/>
      <c r="T237" s="27"/>
      <c r="U237" s="27"/>
      <c r="V237" s="27"/>
      <c r="W237" s="27"/>
      <c r="X237" s="27"/>
      <c r="Y237" s="27"/>
      <c r="Z237" s="27"/>
      <c r="AA237" s="27"/>
      <c r="AB237" s="27"/>
      <c r="AC237" s="27"/>
      <c r="AD237" s="27"/>
      <c r="AE237" s="27"/>
      <c r="AF237" s="27"/>
      <c r="AG237" s="27"/>
      <c r="AH237" s="27"/>
      <c r="AI237" s="27"/>
      <c r="AJ237" s="27"/>
    </row>
    <row r="238" spans="1:36" s="33" customFormat="1" x14ac:dyDescent="0.3">
      <c r="A238" s="66"/>
      <c r="B238" s="32"/>
      <c r="C238" s="32"/>
      <c r="D238" s="32"/>
      <c r="E238" s="32"/>
      <c r="F238" s="32"/>
      <c r="G238" s="32"/>
      <c r="H238" s="32"/>
      <c r="I238" s="32"/>
      <c r="J238" s="32"/>
      <c r="K238" s="32"/>
      <c r="L238" s="32"/>
      <c r="M238" s="32"/>
      <c r="N238" s="27"/>
      <c r="O238" s="32"/>
      <c r="P238" s="32"/>
      <c r="Q238" s="32"/>
      <c r="R238" s="27"/>
      <c r="S238" s="27"/>
      <c r="T238" s="27"/>
      <c r="U238" s="27"/>
      <c r="V238" s="27"/>
      <c r="W238" s="27"/>
      <c r="X238" s="27"/>
      <c r="Y238" s="27"/>
      <c r="Z238" s="27"/>
      <c r="AA238" s="27"/>
      <c r="AB238" s="27"/>
      <c r="AC238" s="27"/>
      <c r="AD238" s="27"/>
      <c r="AE238" s="27"/>
      <c r="AF238" s="27"/>
      <c r="AG238" s="27"/>
      <c r="AH238" s="27"/>
      <c r="AI238" s="27"/>
      <c r="AJ238" s="27"/>
    </row>
    <row r="239" spans="1:36" s="33" customFormat="1" x14ac:dyDescent="0.3">
      <c r="A239" s="66"/>
      <c r="B239" s="32"/>
      <c r="C239" s="32"/>
      <c r="D239" s="32"/>
      <c r="E239" s="32"/>
      <c r="F239" s="32"/>
      <c r="G239" s="32"/>
      <c r="H239" s="32"/>
      <c r="I239" s="32"/>
      <c r="J239" s="32"/>
      <c r="K239" s="32"/>
      <c r="L239" s="32"/>
      <c r="M239" s="32"/>
      <c r="N239" s="27"/>
      <c r="O239" s="32"/>
      <c r="P239" s="32"/>
      <c r="Q239" s="32"/>
      <c r="R239" s="27"/>
      <c r="S239" s="27"/>
      <c r="T239" s="27"/>
      <c r="U239" s="27"/>
      <c r="V239" s="27"/>
      <c r="W239" s="27"/>
      <c r="X239" s="27"/>
      <c r="Y239" s="27"/>
      <c r="Z239" s="27"/>
      <c r="AA239" s="27"/>
      <c r="AB239" s="27"/>
      <c r="AC239" s="27"/>
      <c r="AD239" s="27"/>
      <c r="AE239" s="27"/>
      <c r="AF239" s="27"/>
      <c r="AG239" s="27"/>
      <c r="AH239" s="27"/>
      <c r="AI239" s="27"/>
      <c r="AJ239" s="27"/>
    </row>
    <row r="240" spans="1:36" s="33" customFormat="1" x14ac:dyDescent="0.3">
      <c r="A240" s="66"/>
      <c r="B240" s="32"/>
      <c r="C240" s="32"/>
      <c r="D240" s="32"/>
      <c r="E240" s="32"/>
      <c r="F240" s="32"/>
      <c r="G240" s="32"/>
      <c r="H240" s="32"/>
      <c r="I240" s="32"/>
      <c r="J240" s="32"/>
      <c r="K240" s="32"/>
      <c r="L240" s="32"/>
      <c r="M240" s="32"/>
      <c r="N240" s="27"/>
      <c r="O240" s="32"/>
      <c r="P240" s="32"/>
      <c r="Q240" s="32"/>
      <c r="R240" s="27"/>
      <c r="S240" s="27"/>
      <c r="T240" s="27"/>
      <c r="U240" s="27"/>
      <c r="V240" s="27"/>
      <c r="W240" s="27"/>
      <c r="X240" s="27"/>
      <c r="Y240" s="27"/>
      <c r="Z240" s="27"/>
      <c r="AA240" s="27"/>
      <c r="AB240" s="27"/>
      <c r="AC240" s="27"/>
      <c r="AD240" s="27"/>
      <c r="AE240" s="27"/>
      <c r="AF240" s="27"/>
      <c r="AG240" s="27"/>
      <c r="AH240" s="27"/>
      <c r="AI240" s="27"/>
      <c r="AJ240" s="27"/>
    </row>
    <row r="241" spans="1:36" s="33" customFormat="1" x14ac:dyDescent="0.3">
      <c r="A241" s="66"/>
      <c r="B241" s="32"/>
      <c r="C241" s="32"/>
      <c r="D241" s="32"/>
      <c r="E241" s="32"/>
      <c r="F241" s="32"/>
      <c r="G241" s="32"/>
      <c r="H241" s="32"/>
      <c r="I241" s="32"/>
      <c r="J241" s="32"/>
      <c r="K241" s="32"/>
      <c r="L241" s="32"/>
      <c r="M241" s="32"/>
      <c r="N241" s="27"/>
      <c r="O241" s="32"/>
      <c r="P241" s="32"/>
      <c r="Q241" s="32"/>
      <c r="R241" s="27"/>
      <c r="S241" s="27"/>
      <c r="T241" s="27"/>
      <c r="U241" s="27"/>
      <c r="V241" s="27"/>
      <c r="W241" s="27"/>
      <c r="X241" s="27"/>
      <c r="Y241" s="27"/>
      <c r="Z241" s="27"/>
      <c r="AA241" s="27"/>
      <c r="AB241" s="27"/>
      <c r="AC241" s="27"/>
      <c r="AD241" s="27"/>
      <c r="AE241" s="27"/>
      <c r="AF241" s="27"/>
      <c r="AG241" s="27"/>
      <c r="AH241" s="27"/>
      <c r="AI241" s="27"/>
      <c r="AJ241" s="27"/>
    </row>
    <row r="242" spans="1:36" s="33" customFormat="1" x14ac:dyDescent="0.3">
      <c r="A242" s="66"/>
      <c r="B242" s="32"/>
      <c r="C242" s="32"/>
      <c r="D242" s="32"/>
      <c r="E242" s="32"/>
      <c r="F242" s="32"/>
      <c r="G242" s="32"/>
      <c r="H242" s="32"/>
      <c r="I242" s="32"/>
      <c r="J242" s="32"/>
      <c r="K242" s="32"/>
      <c r="L242" s="32"/>
      <c r="M242" s="32"/>
      <c r="N242" s="27"/>
      <c r="O242" s="32"/>
      <c r="P242" s="32"/>
      <c r="Q242" s="32"/>
      <c r="R242" s="27"/>
      <c r="S242" s="27"/>
      <c r="T242" s="27"/>
      <c r="U242" s="27"/>
      <c r="V242" s="27"/>
      <c r="W242" s="27"/>
      <c r="X242" s="27"/>
      <c r="Y242" s="27"/>
      <c r="Z242" s="27"/>
      <c r="AA242" s="27"/>
      <c r="AB242" s="27"/>
      <c r="AC242" s="27"/>
      <c r="AD242" s="27"/>
      <c r="AE242" s="27"/>
      <c r="AF242" s="27"/>
      <c r="AG242" s="27"/>
      <c r="AH242" s="27"/>
      <c r="AI242" s="27"/>
      <c r="AJ242" s="27"/>
    </row>
    <row r="243" spans="1:36" s="33" customFormat="1" x14ac:dyDescent="0.3">
      <c r="A243" s="66"/>
      <c r="B243" s="32"/>
      <c r="C243" s="32"/>
      <c r="D243" s="32"/>
      <c r="E243" s="32"/>
      <c r="F243" s="32"/>
      <c r="G243" s="32"/>
      <c r="H243" s="32"/>
      <c r="I243" s="32"/>
      <c r="J243" s="32"/>
      <c r="K243" s="32"/>
      <c r="L243" s="32"/>
      <c r="M243" s="32"/>
      <c r="N243" s="27"/>
      <c r="O243" s="32"/>
      <c r="P243" s="32"/>
      <c r="Q243" s="32"/>
      <c r="R243" s="27"/>
      <c r="S243" s="27"/>
      <c r="T243" s="27"/>
      <c r="U243" s="27"/>
      <c r="V243" s="27"/>
      <c r="W243" s="27"/>
      <c r="X243" s="27"/>
      <c r="Y243" s="27"/>
      <c r="Z243" s="27"/>
      <c r="AA243" s="27"/>
      <c r="AB243" s="27"/>
      <c r="AC243" s="27"/>
      <c r="AD243" s="27"/>
      <c r="AE243" s="27"/>
      <c r="AF243" s="27"/>
      <c r="AG243" s="27"/>
      <c r="AH243" s="27"/>
      <c r="AI243" s="27"/>
      <c r="AJ243" s="27"/>
    </row>
    <row r="244" spans="1:36" s="33" customFormat="1" x14ac:dyDescent="0.3">
      <c r="A244" s="66"/>
      <c r="B244" s="32"/>
      <c r="C244" s="32"/>
      <c r="D244" s="32"/>
      <c r="E244" s="32"/>
      <c r="F244" s="32"/>
      <c r="G244" s="32"/>
      <c r="H244" s="32"/>
      <c r="I244" s="32"/>
      <c r="J244" s="32"/>
      <c r="K244" s="32"/>
      <c r="L244" s="32"/>
      <c r="M244" s="32"/>
      <c r="N244" s="27"/>
      <c r="O244" s="32"/>
      <c r="P244" s="32"/>
      <c r="Q244" s="32"/>
      <c r="R244" s="27"/>
      <c r="S244" s="27"/>
      <c r="T244" s="27"/>
      <c r="U244" s="27"/>
      <c r="V244" s="27"/>
      <c r="W244" s="27"/>
      <c r="X244" s="27"/>
      <c r="Y244" s="27"/>
      <c r="Z244" s="27"/>
      <c r="AA244" s="27"/>
      <c r="AB244" s="27"/>
      <c r="AC244" s="27"/>
      <c r="AD244" s="27"/>
      <c r="AE244" s="27"/>
      <c r="AF244" s="27"/>
      <c r="AG244" s="27"/>
      <c r="AH244" s="27"/>
      <c r="AI244" s="27"/>
      <c r="AJ244" s="27"/>
    </row>
    <row r="245" spans="1:36" s="33" customFormat="1" x14ac:dyDescent="0.3">
      <c r="A245" s="66"/>
      <c r="B245" s="32"/>
      <c r="C245" s="32"/>
      <c r="D245" s="32"/>
      <c r="E245" s="32"/>
      <c r="F245" s="32"/>
      <c r="G245" s="32"/>
      <c r="H245" s="32"/>
      <c r="I245" s="32"/>
      <c r="J245" s="32"/>
      <c r="K245" s="32"/>
      <c r="L245" s="32"/>
      <c r="M245" s="32"/>
      <c r="N245" s="27"/>
      <c r="O245" s="32"/>
      <c r="P245" s="32"/>
      <c r="Q245" s="32"/>
      <c r="R245" s="27"/>
      <c r="S245" s="27"/>
      <c r="T245" s="27"/>
      <c r="U245" s="27"/>
      <c r="V245" s="27"/>
      <c r="W245" s="27"/>
      <c r="X245" s="27"/>
      <c r="Y245" s="27"/>
      <c r="Z245" s="27"/>
      <c r="AA245" s="27"/>
      <c r="AB245" s="27"/>
      <c r="AC245" s="27"/>
      <c r="AD245" s="27"/>
      <c r="AE245" s="27"/>
      <c r="AF245" s="27"/>
      <c r="AG245" s="27"/>
      <c r="AH245" s="27"/>
      <c r="AI245" s="27"/>
      <c r="AJ245" s="27"/>
    </row>
    <row r="246" spans="1:36" s="33" customFormat="1" x14ac:dyDescent="0.3">
      <c r="A246" s="66"/>
      <c r="B246" s="32"/>
      <c r="C246" s="32"/>
      <c r="D246" s="32"/>
      <c r="E246" s="32"/>
      <c r="F246" s="32"/>
      <c r="G246" s="32"/>
      <c r="H246" s="32"/>
      <c r="I246" s="32"/>
      <c r="J246" s="32"/>
      <c r="K246" s="32"/>
      <c r="L246" s="32"/>
      <c r="M246" s="32"/>
      <c r="N246" s="27"/>
      <c r="O246" s="32"/>
      <c r="P246" s="32"/>
      <c r="Q246" s="32"/>
      <c r="R246" s="27"/>
      <c r="S246" s="27"/>
      <c r="T246" s="27"/>
      <c r="U246" s="27"/>
      <c r="V246" s="27"/>
      <c r="W246" s="27"/>
      <c r="X246" s="27"/>
      <c r="Y246" s="27"/>
      <c r="Z246" s="27"/>
      <c r="AA246" s="27"/>
      <c r="AB246" s="27"/>
      <c r="AC246" s="27"/>
      <c r="AD246" s="27"/>
      <c r="AE246" s="27"/>
      <c r="AF246" s="27"/>
      <c r="AG246" s="27"/>
      <c r="AH246" s="27"/>
      <c r="AI246" s="27"/>
      <c r="AJ246" s="27"/>
    </row>
    <row r="247" spans="1:36" s="33" customFormat="1" x14ac:dyDescent="0.3">
      <c r="A247" s="66"/>
      <c r="B247" s="32"/>
      <c r="C247" s="32"/>
      <c r="D247" s="32"/>
      <c r="E247" s="32"/>
      <c r="F247" s="32"/>
      <c r="G247" s="32"/>
      <c r="H247" s="32"/>
      <c r="I247" s="32"/>
      <c r="J247" s="32"/>
      <c r="K247" s="32"/>
      <c r="L247" s="32"/>
      <c r="M247" s="32"/>
      <c r="N247" s="27"/>
      <c r="O247" s="32"/>
      <c r="P247" s="32"/>
      <c r="Q247" s="32"/>
      <c r="R247" s="27"/>
      <c r="S247" s="27"/>
      <c r="T247" s="27"/>
      <c r="U247" s="27"/>
      <c r="V247" s="27"/>
      <c r="W247" s="27"/>
      <c r="X247" s="27"/>
      <c r="Y247" s="27"/>
      <c r="Z247" s="27"/>
      <c r="AA247" s="27"/>
      <c r="AB247" s="27"/>
      <c r="AC247" s="27"/>
      <c r="AD247" s="27"/>
      <c r="AE247" s="27"/>
      <c r="AF247" s="27"/>
      <c r="AG247" s="27"/>
      <c r="AH247" s="27"/>
      <c r="AI247" s="27"/>
      <c r="AJ247" s="27"/>
    </row>
    <row r="248" spans="1:36" s="33" customFormat="1" x14ac:dyDescent="0.3">
      <c r="A248" s="66"/>
      <c r="B248" s="32"/>
      <c r="C248" s="32"/>
      <c r="D248" s="32"/>
      <c r="E248" s="32"/>
      <c r="F248" s="32"/>
      <c r="G248" s="32"/>
      <c r="H248" s="32"/>
      <c r="I248" s="32"/>
      <c r="J248" s="32"/>
      <c r="K248" s="32"/>
      <c r="L248" s="32"/>
      <c r="M248" s="32"/>
      <c r="N248" s="27"/>
      <c r="O248" s="32"/>
      <c r="P248" s="32"/>
      <c r="Q248" s="32"/>
      <c r="R248" s="27"/>
      <c r="S248" s="27"/>
      <c r="T248" s="27"/>
      <c r="U248" s="27"/>
      <c r="V248" s="27"/>
      <c r="W248" s="27"/>
      <c r="X248" s="27"/>
      <c r="Y248" s="27"/>
      <c r="Z248" s="27"/>
      <c r="AA248" s="27"/>
      <c r="AB248" s="27"/>
      <c r="AC248" s="27"/>
      <c r="AD248" s="27"/>
      <c r="AE248" s="27"/>
      <c r="AF248" s="27"/>
      <c r="AG248" s="27"/>
      <c r="AH248" s="27"/>
      <c r="AI248" s="27"/>
      <c r="AJ248" s="27"/>
    </row>
    <row r="249" spans="1:36" s="33" customFormat="1" x14ac:dyDescent="0.3">
      <c r="A249" s="66"/>
      <c r="B249" s="32"/>
      <c r="C249" s="32"/>
      <c r="D249" s="32"/>
      <c r="E249" s="32"/>
      <c r="F249" s="32"/>
      <c r="G249" s="32"/>
      <c r="H249" s="32"/>
      <c r="I249" s="32"/>
      <c r="J249" s="32"/>
      <c r="K249" s="32"/>
      <c r="L249" s="32"/>
      <c r="M249" s="32"/>
      <c r="N249" s="27"/>
      <c r="O249" s="32"/>
      <c r="P249" s="32"/>
      <c r="Q249" s="32"/>
      <c r="R249" s="27"/>
      <c r="S249" s="27"/>
      <c r="T249" s="27"/>
      <c r="U249" s="27"/>
      <c r="V249" s="27"/>
      <c r="W249" s="27"/>
      <c r="X249" s="27"/>
      <c r="Y249" s="27"/>
      <c r="Z249" s="27"/>
      <c r="AA249" s="27"/>
      <c r="AB249" s="27"/>
      <c r="AC249" s="27"/>
      <c r="AD249" s="27"/>
      <c r="AE249" s="27"/>
      <c r="AF249" s="27"/>
      <c r="AG249" s="27"/>
      <c r="AH249" s="27"/>
      <c r="AI249" s="27"/>
      <c r="AJ249" s="27"/>
    </row>
    <row r="250" spans="1:36" s="33" customFormat="1" x14ac:dyDescent="0.3">
      <c r="A250" s="66"/>
      <c r="B250" s="32"/>
      <c r="C250" s="32"/>
      <c r="D250" s="32"/>
      <c r="E250" s="32"/>
      <c r="F250" s="32"/>
      <c r="G250" s="32"/>
      <c r="H250" s="32"/>
      <c r="I250" s="32"/>
      <c r="J250" s="32"/>
      <c r="K250" s="32"/>
      <c r="L250" s="32"/>
      <c r="M250" s="32"/>
      <c r="N250" s="27"/>
      <c r="O250" s="32"/>
      <c r="P250" s="32"/>
      <c r="Q250" s="32"/>
      <c r="R250" s="27"/>
      <c r="S250" s="27"/>
      <c r="T250" s="27"/>
      <c r="U250" s="27"/>
      <c r="V250" s="27"/>
      <c r="W250" s="27"/>
      <c r="X250" s="27"/>
      <c r="Y250" s="27"/>
      <c r="Z250" s="27"/>
      <c r="AA250" s="27"/>
      <c r="AB250" s="27"/>
      <c r="AC250" s="27"/>
      <c r="AD250" s="27"/>
      <c r="AE250" s="27"/>
      <c r="AF250" s="27"/>
      <c r="AG250" s="27"/>
      <c r="AH250" s="27"/>
      <c r="AI250" s="27"/>
      <c r="AJ250" s="27"/>
    </row>
    <row r="251" spans="1:36" s="33" customFormat="1" x14ac:dyDescent="0.3">
      <c r="A251" s="66"/>
      <c r="B251" s="32"/>
      <c r="C251" s="32"/>
      <c r="D251" s="32"/>
      <c r="E251" s="32"/>
      <c r="F251" s="32"/>
      <c r="G251" s="32"/>
      <c r="H251" s="32"/>
      <c r="I251" s="32"/>
      <c r="J251" s="32"/>
      <c r="K251" s="32"/>
      <c r="L251" s="32"/>
      <c r="M251" s="32"/>
      <c r="N251" s="27"/>
      <c r="O251" s="32"/>
      <c r="P251" s="32"/>
      <c r="Q251" s="32"/>
      <c r="R251" s="27"/>
      <c r="S251" s="27"/>
      <c r="T251" s="27"/>
      <c r="U251" s="27"/>
      <c r="V251" s="27"/>
      <c r="W251" s="27"/>
      <c r="X251" s="27"/>
      <c r="Y251" s="27"/>
      <c r="Z251" s="27"/>
      <c r="AA251" s="27"/>
      <c r="AB251" s="27"/>
      <c r="AC251" s="27"/>
      <c r="AD251" s="27"/>
      <c r="AE251" s="27"/>
      <c r="AF251" s="27"/>
      <c r="AG251" s="27"/>
      <c r="AH251" s="27"/>
      <c r="AI251" s="27"/>
      <c r="AJ251" s="27"/>
    </row>
    <row r="252" spans="1:36" s="33" customFormat="1" x14ac:dyDescent="0.3">
      <c r="A252" s="66"/>
      <c r="B252" s="32"/>
      <c r="C252" s="32"/>
      <c r="D252" s="32"/>
      <c r="E252" s="32"/>
      <c r="F252" s="32"/>
      <c r="G252" s="32"/>
      <c r="H252" s="32"/>
      <c r="I252" s="32"/>
      <c r="J252" s="32"/>
      <c r="K252" s="32"/>
      <c r="L252" s="32"/>
      <c r="M252" s="32"/>
      <c r="N252" s="27"/>
      <c r="O252" s="32"/>
      <c r="P252" s="32"/>
      <c r="Q252" s="32"/>
      <c r="R252" s="27"/>
      <c r="S252" s="27"/>
      <c r="T252" s="27"/>
      <c r="U252" s="27"/>
      <c r="V252" s="27"/>
      <c r="W252" s="27"/>
      <c r="X252" s="27"/>
      <c r="Y252" s="27"/>
      <c r="Z252" s="27"/>
      <c r="AA252" s="27"/>
      <c r="AB252" s="27"/>
      <c r="AC252" s="27"/>
      <c r="AD252" s="27"/>
      <c r="AE252" s="27"/>
      <c r="AF252" s="27"/>
      <c r="AG252" s="27"/>
      <c r="AH252" s="27"/>
      <c r="AI252" s="27"/>
      <c r="AJ252" s="27"/>
    </row>
    <row r="253" spans="1:36" s="33" customFormat="1" x14ac:dyDescent="0.3">
      <c r="A253" s="66"/>
      <c r="B253" s="32"/>
      <c r="C253" s="32"/>
      <c r="D253" s="32"/>
      <c r="E253" s="32"/>
      <c r="F253" s="32"/>
      <c r="G253" s="32"/>
      <c r="H253" s="32"/>
      <c r="I253" s="32"/>
      <c r="J253" s="32"/>
      <c r="K253" s="32"/>
      <c r="L253" s="32"/>
      <c r="M253" s="32"/>
      <c r="N253" s="27"/>
      <c r="O253" s="32"/>
      <c r="P253" s="32"/>
      <c r="Q253" s="32"/>
      <c r="R253" s="27"/>
      <c r="S253" s="27"/>
      <c r="T253" s="27"/>
      <c r="U253" s="27"/>
      <c r="V253" s="27"/>
      <c r="W253" s="27"/>
      <c r="X253" s="27"/>
      <c r="Y253" s="27"/>
      <c r="Z253" s="27"/>
      <c r="AA253" s="27"/>
      <c r="AB253" s="27"/>
      <c r="AC253" s="27"/>
      <c r="AD253" s="27"/>
      <c r="AE253" s="27"/>
      <c r="AF253" s="27"/>
      <c r="AG253" s="27"/>
      <c r="AH253" s="27"/>
      <c r="AI253" s="27"/>
      <c r="AJ253" s="27"/>
    </row>
    <row r="254" spans="1:36" s="33" customFormat="1" x14ac:dyDescent="0.3">
      <c r="A254" s="66"/>
      <c r="B254" s="32"/>
      <c r="C254" s="32"/>
      <c r="D254" s="32"/>
      <c r="E254" s="32"/>
      <c r="F254" s="32"/>
      <c r="G254" s="32"/>
      <c r="H254" s="32"/>
      <c r="I254" s="32"/>
      <c r="J254" s="32"/>
      <c r="K254" s="32"/>
      <c r="L254" s="32"/>
      <c r="M254" s="32"/>
      <c r="N254" s="27"/>
      <c r="O254" s="32"/>
      <c r="P254" s="32"/>
      <c r="Q254" s="32"/>
      <c r="R254" s="27"/>
      <c r="S254" s="27"/>
      <c r="T254" s="27"/>
      <c r="U254" s="27"/>
      <c r="V254" s="27"/>
      <c r="W254" s="27"/>
      <c r="X254" s="27"/>
      <c r="Y254" s="27"/>
      <c r="Z254" s="27"/>
      <c r="AA254" s="27"/>
      <c r="AB254" s="27"/>
      <c r="AC254" s="27"/>
      <c r="AD254" s="27"/>
      <c r="AE254" s="27"/>
      <c r="AF254" s="27"/>
      <c r="AG254" s="27"/>
      <c r="AH254" s="27"/>
      <c r="AI254" s="27"/>
      <c r="AJ254" s="27"/>
    </row>
    <row r="255" spans="1:36" s="33" customFormat="1" x14ac:dyDescent="0.3">
      <c r="A255" s="66"/>
      <c r="B255" s="32"/>
      <c r="C255" s="32"/>
      <c r="D255" s="32"/>
      <c r="E255" s="32"/>
      <c r="F255" s="32"/>
      <c r="G255" s="32"/>
      <c r="H255" s="32"/>
      <c r="I255" s="32"/>
      <c r="J255" s="32"/>
      <c r="K255" s="32"/>
      <c r="L255" s="32"/>
      <c r="M255" s="32"/>
      <c r="N255" s="27"/>
      <c r="O255" s="32"/>
      <c r="P255" s="32"/>
      <c r="Q255" s="32"/>
      <c r="R255" s="27"/>
      <c r="S255" s="27"/>
      <c r="T255" s="27"/>
      <c r="U255" s="27"/>
      <c r="V255" s="27"/>
      <c r="W255" s="27"/>
      <c r="X255" s="27"/>
      <c r="Y255" s="27"/>
      <c r="Z255" s="27"/>
      <c r="AA255" s="27"/>
      <c r="AB255" s="27"/>
      <c r="AC255" s="27"/>
      <c r="AD255" s="27"/>
      <c r="AE255" s="27"/>
      <c r="AF255" s="27"/>
      <c r="AG255" s="27"/>
      <c r="AH255" s="27"/>
      <c r="AI255" s="27"/>
      <c r="AJ255" s="27"/>
    </row>
    <row r="256" spans="1:36" s="33" customFormat="1" x14ac:dyDescent="0.3">
      <c r="A256" s="66"/>
      <c r="B256" s="32"/>
      <c r="C256" s="32"/>
      <c r="D256" s="32"/>
      <c r="E256" s="32"/>
      <c r="F256" s="32"/>
      <c r="G256" s="32"/>
      <c r="H256" s="32"/>
      <c r="I256" s="32"/>
      <c r="J256" s="32"/>
      <c r="K256" s="32"/>
      <c r="L256" s="32"/>
      <c r="M256" s="32"/>
      <c r="N256" s="27"/>
      <c r="O256" s="32"/>
      <c r="P256" s="32"/>
      <c r="Q256" s="32"/>
      <c r="R256" s="27"/>
      <c r="S256" s="27"/>
      <c r="T256" s="27"/>
      <c r="U256" s="27"/>
      <c r="V256" s="27"/>
      <c r="W256" s="27"/>
      <c r="X256" s="27"/>
      <c r="Y256" s="27"/>
      <c r="Z256" s="27"/>
      <c r="AA256" s="27"/>
      <c r="AB256" s="27"/>
      <c r="AC256" s="27"/>
      <c r="AD256" s="27"/>
      <c r="AE256" s="27"/>
      <c r="AF256" s="27"/>
      <c r="AG256" s="27"/>
      <c r="AH256" s="27"/>
      <c r="AI256" s="27"/>
      <c r="AJ256" s="27"/>
    </row>
    <row r="257" spans="1:36" s="33" customFormat="1" x14ac:dyDescent="0.3">
      <c r="A257" s="66"/>
      <c r="B257" s="32"/>
      <c r="C257" s="32"/>
      <c r="D257" s="32"/>
      <c r="E257" s="32"/>
      <c r="F257" s="32"/>
      <c r="G257" s="32"/>
      <c r="H257" s="32"/>
      <c r="I257" s="32"/>
      <c r="J257" s="32"/>
      <c r="K257" s="32"/>
      <c r="L257" s="32"/>
      <c r="M257" s="32"/>
      <c r="N257" s="27"/>
      <c r="O257" s="32"/>
      <c r="P257" s="32"/>
      <c r="Q257" s="32"/>
      <c r="R257" s="27"/>
      <c r="S257" s="27"/>
      <c r="T257" s="27"/>
      <c r="U257" s="27"/>
      <c r="V257" s="27"/>
      <c r="W257" s="27"/>
      <c r="X257" s="27"/>
      <c r="Y257" s="27"/>
      <c r="Z257" s="27"/>
      <c r="AA257" s="27"/>
      <c r="AB257" s="27"/>
      <c r="AC257" s="27"/>
      <c r="AD257" s="27"/>
      <c r="AE257" s="27"/>
      <c r="AF257" s="27"/>
      <c r="AG257" s="27"/>
      <c r="AH257" s="27"/>
      <c r="AI257" s="27"/>
      <c r="AJ257" s="27"/>
    </row>
    <row r="258" spans="1:36" s="33" customFormat="1" x14ac:dyDescent="0.3">
      <c r="A258" s="66"/>
      <c r="B258" s="32"/>
      <c r="C258" s="32"/>
      <c r="D258" s="32"/>
      <c r="E258" s="32"/>
      <c r="F258" s="32"/>
      <c r="G258" s="32"/>
      <c r="H258" s="32"/>
      <c r="I258" s="32"/>
      <c r="J258" s="32"/>
      <c r="K258" s="32"/>
      <c r="L258" s="32"/>
      <c r="M258" s="32"/>
      <c r="N258" s="27"/>
      <c r="O258" s="32"/>
      <c r="P258" s="32"/>
      <c r="Q258" s="32"/>
      <c r="R258" s="27"/>
      <c r="S258" s="27"/>
      <c r="T258" s="27"/>
      <c r="U258" s="27"/>
      <c r="V258" s="27"/>
      <c r="W258" s="27"/>
      <c r="X258" s="27"/>
      <c r="Y258" s="27"/>
      <c r="Z258" s="27"/>
      <c r="AA258" s="27"/>
      <c r="AB258" s="27"/>
      <c r="AC258" s="27"/>
      <c r="AD258" s="27"/>
      <c r="AE258" s="27"/>
      <c r="AF258" s="27"/>
      <c r="AG258" s="27"/>
      <c r="AH258" s="27"/>
      <c r="AI258" s="27"/>
      <c r="AJ258" s="27"/>
    </row>
    <row r="259" spans="1:36" s="33" customFormat="1" x14ac:dyDescent="0.3">
      <c r="A259" s="66"/>
      <c r="B259" s="32"/>
      <c r="C259" s="32"/>
      <c r="D259" s="32"/>
      <c r="E259" s="32"/>
      <c r="F259" s="32"/>
      <c r="G259" s="32"/>
      <c r="H259" s="32"/>
      <c r="I259" s="32"/>
      <c r="J259" s="32"/>
      <c r="K259" s="32"/>
      <c r="L259" s="32"/>
      <c r="M259" s="32"/>
      <c r="N259" s="27"/>
      <c r="O259" s="32"/>
      <c r="P259" s="32"/>
      <c r="Q259" s="32"/>
      <c r="R259" s="27"/>
      <c r="S259" s="27"/>
      <c r="T259" s="27"/>
      <c r="U259" s="27"/>
      <c r="V259" s="27"/>
      <c r="W259" s="27"/>
      <c r="X259" s="27"/>
      <c r="Y259" s="27"/>
      <c r="Z259" s="27"/>
      <c r="AA259" s="27"/>
      <c r="AB259" s="27"/>
      <c r="AC259" s="27"/>
      <c r="AD259" s="27"/>
      <c r="AE259" s="27"/>
      <c r="AF259" s="27"/>
      <c r="AG259" s="27"/>
      <c r="AH259" s="27"/>
      <c r="AI259" s="27"/>
      <c r="AJ259" s="27"/>
    </row>
    <row r="260" spans="1:36" s="33" customFormat="1" x14ac:dyDescent="0.3">
      <c r="A260" s="66"/>
      <c r="B260" s="32"/>
      <c r="C260" s="32"/>
      <c r="D260" s="32"/>
      <c r="E260" s="32"/>
      <c r="F260" s="32"/>
      <c r="G260" s="32"/>
      <c r="H260" s="32"/>
      <c r="I260" s="32"/>
      <c r="J260" s="32"/>
      <c r="K260" s="32"/>
      <c r="L260" s="32"/>
      <c r="M260" s="32"/>
      <c r="N260" s="27"/>
      <c r="O260" s="32"/>
      <c r="P260" s="32"/>
      <c r="Q260" s="32"/>
      <c r="R260" s="27"/>
      <c r="S260" s="27"/>
      <c r="T260" s="27"/>
      <c r="U260" s="27"/>
      <c r="V260" s="27"/>
      <c r="W260" s="27"/>
      <c r="X260" s="27"/>
      <c r="Y260" s="27"/>
      <c r="Z260" s="27"/>
      <c r="AA260" s="27"/>
      <c r="AB260" s="27"/>
      <c r="AC260" s="27"/>
      <c r="AD260" s="27"/>
      <c r="AE260" s="27"/>
      <c r="AF260" s="27"/>
      <c r="AG260" s="27"/>
      <c r="AH260" s="27"/>
      <c r="AI260" s="27"/>
      <c r="AJ260" s="27"/>
    </row>
    <row r="261" spans="1:36" s="33" customFormat="1" x14ac:dyDescent="0.3">
      <c r="A261" s="66"/>
      <c r="B261" s="32"/>
      <c r="C261" s="32"/>
      <c r="D261" s="32"/>
      <c r="E261" s="32"/>
      <c r="F261" s="32"/>
      <c r="G261" s="32"/>
      <c r="H261" s="32"/>
      <c r="I261" s="32"/>
      <c r="J261" s="32"/>
      <c r="K261" s="32"/>
      <c r="L261" s="32"/>
      <c r="M261" s="32"/>
      <c r="N261" s="27"/>
      <c r="O261" s="32"/>
      <c r="P261" s="32"/>
      <c r="Q261" s="32"/>
      <c r="R261" s="27"/>
      <c r="S261" s="27"/>
      <c r="T261" s="27"/>
      <c r="U261" s="27"/>
      <c r="V261" s="27"/>
      <c r="W261" s="27"/>
      <c r="X261" s="27"/>
      <c r="Y261" s="27"/>
      <c r="Z261" s="27"/>
      <c r="AA261" s="27"/>
      <c r="AB261" s="27"/>
      <c r="AC261" s="27"/>
      <c r="AD261" s="27"/>
      <c r="AE261" s="27"/>
      <c r="AF261" s="27"/>
      <c r="AG261" s="27"/>
      <c r="AH261" s="27"/>
      <c r="AI261" s="27"/>
      <c r="AJ261" s="27"/>
    </row>
    <row r="262" spans="1:36" s="33" customFormat="1" x14ac:dyDescent="0.3">
      <c r="A262" s="66"/>
      <c r="B262" s="32"/>
      <c r="C262" s="32"/>
      <c r="D262" s="32"/>
      <c r="E262" s="32"/>
      <c r="F262" s="32"/>
      <c r="G262" s="32"/>
      <c r="H262" s="32"/>
      <c r="I262" s="32"/>
      <c r="J262" s="32"/>
      <c r="K262" s="32"/>
      <c r="L262" s="32"/>
      <c r="M262" s="32"/>
      <c r="N262" s="27"/>
      <c r="O262" s="32"/>
      <c r="P262" s="32"/>
      <c r="Q262" s="32"/>
      <c r="R262" s="27"/>
      <c r="S262" s="27"/>
      <c r="T262" s="27"/>
      <c r="U262" s="27"/>
      <c r="V262" s="27"/>
      <c r="W262" s="27"/>
      <c r="X262" s="27"/>
      <c r="Y262" s="27"/>
      <c r="Z262" s="27"/>
      <c r="AA262" s="27"/>
      <c r="AB262" s="27"/>
      <c r="AC262" s="27"/>
      <c r="AD262" s="27"/>
      <c r="AE262" s="27"/>
      <c r="AF262" s="27"/>
      <c r="AG262" s="27"/>
      <c r="AH262" s="27"/>
      <c r="AI262" s="27"/>
      <c r="AJ262" s="27"/>
    </row>
    <row r="263" spans="1:36" s="33" customFormat="1" x14ac:dyDescent="0.3">
      <c r="A263" s="66"/>
      <c r="B263" s="32"/>
      <c r="C263" s="32"/>
      <c r="D263" s="32"/>
      <c r="E263" s="32"/>
      <c r="F263" s="32"/>
      <c r="G263" s="32"/>
      <c r="H263" s="32"/>
      <c r="I263" s="32"/>
      <c r="J263" s="32"/>
      <c r="K263" s="32"/>
      <c r="L263" s="32"/>
      <c r="M263" s="32"/>
      <c r="N263" s="27"/>
      <c r="O263" s="32"/>
      <c r="P263" s="32"/>
      <c r="Q263" s="32"/>
      <c r="R263" s="27"/>
      <c r="S263" s="27"/>
      <c r="T263" s="27"/>
      <c r="U263" s="27"/>
      <c r="V263" s="27"/>
      <c r="W263" s="27"/>
      <c r="X263" s="27"/>
      <c r="Y263" s="27"/>
      <c r="Z263" s="27"/>
      <c r="AA263" s="27"/>
      <c r="AB263" s="27"/>
      <c r="AC263" s="27"/>
      <c r="AD263" s="27"/>
      <c r="AE263" s="27"/>
      <c r="AF263" s="27"/>
      <c r="AG263" s="27"/>
      <c r="AH263" s="27"/>
      <c r="AI263" s="27"/>
      <c r="AJ263" s="27"/>
    </row>
    <row r="264" spans="1:36" s="33" customFormat="1" x14ac:dyDescent="0.3">
      <c r="A264" s="66"/>
      <c r="B264" s="32"/>
      <c r="C264" s="32"/>
      <c r="D264" s="32"/>
      <c r="E264" s="32"/>
      <c r="F264" s="32"/>
      <c r="G264" s="32"/>
      <c r="H264" s="32"/>
      <c r="I264" s="32"/>
      <c r="J264" s="32"/>
      <c r="K264" s="32"/>
      <c r="L264" s="32"/>
      <c r="M264" s="32"/>
      <c r="N264" s="27"/>
      <c r="O264" s="32"/>
      <c r="P264" s="32"/>
      <c r="Q264" s="32"/>
      <c r="R264" s="27"/>
      <c r="S264" s="27"/>
      <c r="T264" s="27"/>
      <c r="U264" s="27"/>
      <c r="V264" s="27"/>
      <c r="W264" s="27"/>
      <c r="X264" s="27"/>
      <c r="Y264" s="27"/>
      <c r="Z264" s="27"/>
      <c r="AA264" s="27"/>
      <c r="AB264" s="27"/>
      <c r="AC264" s="27"/>
      <c r="AD264" s="27"/>
      <c r="AE264" s="27"/>
      <c r="AF264" s="27"/>
      <c r="AG264" s="27"/>
      <c r="AH264" s="27"/>
      <c r="AI264" s="27"/>
      <c r="AJ264" s="27"/>
    </row>
    <row r="265" spans="1:36" s="33" customFormat="1" x14ac:dyDescent="0.3">
      <c r="A265" s="66"/>
      <c r="B265" s="32"/>
      <c r="C265" s="32"/>
      <c r="D265" s="32"/>
      <c r="E265" s="32"/>
      <c r="F265" s="32"/>
      <c r="G265" s="32"/>
      <c r="H265" s="32"/>
      <c r="I265" s="32"/>
      <c r="J265" s="32"/>
      <c r="K265" s="32"/>
      <c r="L265" s="32"/>
      <c r="M265" s="32"/>
      <c r="N265" s="27"/>
      <c r="O265" s="32"/>
      <c r="P265" s="32"/>
      <c r="Q265" s="32"/>
      <c r="R265" s="27"/>
      <c r="S265" s="27"/>
      <c r="T265" s="27"/>
      <c r="U265" s="27"/>
      <c r="V265" s="27"/>
      <c r="W265" s="27"/>
      <c r="X265" s="27"/>
      <c r="Y265" s="27"/>
      <c r="Z265" s="27"/>
      <c r="AA265" s="27"/>
      <c r="AB265" s="27"/>
      <c r="AC265" s="27"/>
      <c r="AD265" s="27"/>
      <c r="AE265" s="27"/>
      <c r="AF265" s="27"/>
      <c r="AG265" s="27"/>
      <c r="AH265" s="27"/>
      <c r="AI265" s="27"/>
      <c r="AJ265" s="27"/>
    </row>
  </sheetData>
  <sheetProtection algorithmName="SHA-512" hashValue="6fqStAEMxxSc2xvWhSZc7Uh9CcaL4T8c7GYDkGh4XbTiQbQj8qpQePKLur9SuSM9ssVx5mB7gEEv+yTmOAhUHQ==" saltValue="KDeYDTdOC+/aqhRczO6Uuw==" spinCount="100000" sheet="1" formatCells="0" formatColumns="0" formatRows="0" insertColumns="0" insertRows="0" insertHyperlinks="0" deleteColumns="0" deleteRows="0" sort="0" autoFilter="0" pivotTables="0"/>
  <mergeCells count="45">
    <mergeCell ref="P75:P76"/>
    <mergeCell ref="A45:A54"/>
    <mergeCell ref="B45:B54"/>
    <mergeCell ref="A58:A62"/>
    <mergeCell ref="B58:B62"/>
    <mergeCell ref="A63:A66"/>
    <mergeCell ref="B63:B66"/>
    <mergeCell ref="A75:A76"/>
    <mergeCell ref="B75:B76"/>
    <mergeCell ref="C75:C76"/>
    <mergeCell ref="D75:D76"/>
    <mergeCell ref="E75:E76"/>
    <mergeCell ref="F75:F76"/>
    <mergeCell ref="H75:H76"/>
    <mergeCell ref="M75:M76"/>
    <mergeCell ref="A1:Q1"/>
    <mergeCell ref="A5:B6"/>
    <mergeCell ref="C5:P5"/>
    <mergeCell ref="Q5:Q6"/>
    <mergeCell ref="O2:P2"/>
    <mergeCell ref="A82:A83"/>
    <mergeCell ref="B82:B83"/>
    <mergeCell ref="F80:F81"/>
    <mergeCell ref="G80:G81"/>
    <mergeCell ref="H80:H81"/>
    <mergeCell ref="A80:A81"/>
    <mergeCell ref="B80:B81"/>
    <mergeCell ref="C80:C81"/>
    <mergeCell ref="D80:D81"/>
    <mergeCell ref="E80:E81"/>
    <mergeCell ref="O75:O76"/>
    <mergeCell ref="B118:C118"/>
    <mergeCell ref="L80:L81"/>
    <mergeCell ref="M80:M81"/>
    <mergeCell ref="N80:N81"/>
    <mergeCell ref="O80:O81"/>
    <mergeCell ref="I80:I81"/>
    <mergeCell ref="J80:J81"/>
    <mergeCell ref="K80:K81"/>
    <mergeCell ref="L75:L76"/>
    <mergeCell ref="G75:G76"/>
    <mergeCell ref="I75:I76"/>
    <mergeCell ref="J75:J76"/>
    <mergeCell ref="K75:K76"/>
    <mergeCell ref="N75:N76"/>
  </mergeCells>
  <conditionalFormatting sqref="B87:B89 B38:B42 B21:B23 B25">
    <cfRule type="cellIs" dxfId="3" priority="5" stopIfTrue="1" operator="equal">
      <formula>13811</formula>
    </cfRule>
  </conditionalFormatting>
  <conditionalFormatting sqref="B82">
    <cfRule type="cellIs" dxfId="2" priority="4" stopIfTrue="1" operator="equal">
      <formula>13811</formula>
    </cfRule>
  </conditionalFormatting>
  <conditionalFormatting sqref="B34:B37">
    <cfRule type="cellIs" dxfId="1" priority="2" stopIfTrue="1" operator="equal">
      <formula>13811</formula>
    </cfRule>
  </conditionalFormatting>
  <conditionalFormatting sqref="B68">
    <cfRule type="cellIs" dxfId="0" priority="1" stopIfTrue="1" operator="equal">
      <formula>13811</formula>
    </cfRule>
  </conditionalFormatting>
  <printOptions horizontalCentered="1" verticalCentered="1"/>
  <pageMargins left="0.23622047244094491" right="0.23622047244094491" top="0.15748031496062992" bottom="0.74803149606299213" header="0.31496062992125984" footer="0.31496062992125984"/>
  <pageSetup paperSize="5" scale="55" fitToWidth="50" orientation="landscape" verticalDpi="1200" r:id="rId1"/>
  <rowBreaks count="6" manualBreakCount="6">
    <brk id="21" max="16383" man="1"/>
    <brk id="32" max="16383" man="1"/>
    <brk id="39" max="19" man="1"/>
    <brk id="57" max="16383" man="1"/>
    <brk id="77" max="16383" man="1"/>
    <brk id="94" max="16383" man="1"/>
  </rowBreaks>
  <ignoredErrors>
    <ignoredError sqref="M7:M9 M96 F94 I9:K9 K7 J55 J73:K73 M55 M67 M73 M78:M79 I73 I79:J79 G78:G79 J67 F73 G86 M92 G95 F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vt:lpstr>
      <vt:lpstr>MAYO!Títulos_a_imprimir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Ingrid Batista Batista</dc:creator>
  <cp:lastModifiedBy>AdminLocal</cp:lastModifiedBy>
  <cp:lastPrinted>2020-10-09T19:31:12Z</cp:lastPrinted>
  <dcterms:created xsi:type="dcterms:W3CDTF">2018-04-11T13:09:24Z</dcterms:created>
  <dcterms:modified xsi:type="dcterms:W3CDTF">2021-06-11T15:02:27Z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Informe F_F mayo .xls</vt:lpwstr>
  </property>
</Properties>
</file>